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xr:revisionPtr revIDLastSave="0" documentId="13_ncr:1_{1770F253-6DCC-495B-AF26-B35719895D05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Поступл. и расх" sheetId="1" r:id="rId1"/>
    <sheet name="Учредит.взносы" sheetId="6" r:id="rId2"/>
  </sheets>
  <calcPr calcId="181029"/>
</workbook>
</file>

<file path=xl/calcChain.xml><?xml version="1.0" encoding="utf-8"?>
<calcChain xmlns="http://schemas.openxmlformats.org/spreadsheetml/2006/main">
  <c r="I18" i="1" l="1"/>
  <c r="I30" i="1"/>
  <c r="I28" i="1" s="1"/>
  <c r="I31" i="1"/>
  <c r="B386" i="1"/>
  <c r="I25" i="1" l="1"/>
  <c r="I12" i="1"/>
  <c r="I17" i="6"/>
  <c r="I25" i="6"/>
  <c r="I10" i="6" l="1"/>
  <c r="I18" i="6"/>
  <c r="I24" i="6"/>
  <c r="I21" i="6"/>
  <c r="I19" i="6"/>
  <c r="I12" i="6"/>
  <c r="I23" i="6"/>
  <c r="I14" i="6"/>
  <c r="I26" i="6"/>
  <c r="I11" i="6"/>
  <c r="I21" i="1"/>
  <c r="I14" i="1"/>
  <c r="I27" i="6" l="1"/>
  <c r="I26" i="1"/>
  <c r="I24" i="1"/>
  <c r="I20" i="1" s="1"/>
  <c r="I17" i="1" l="1"/>
  <c r="I11" i="1" s="1"/>
  <c r="I38" i="1" s="1"/>
  <c r="B387" i="1" s="1"/>
  <c r="B15" i="6"/>
</calcChain>
</file>

<file path=xl/sharedStrings.xml><?xml version="1.0" encoding="utf-8"?>
<sst xmlns="http://schemas.openxmlformats.org/spreadsheetml/2006/main" count="1089" uniqueCount="267">
  <si>
    <t>Дата</t>
  </si>
  <si>
    <t>Назначение платежа</t>
  </si>
  <si>
    <t>Жертвователь</t>
  </si>
  <si>
    <t>Сумма, тенге</t>
  </si>
  <si>
    <t xml:space="preserve">ИТОГО: </t>
  </si>
  <si>
    <t>Благотворительная помощь</t>
  </si>
  <si>
    <t xml:space="preserve">Пожертвования </t>
  </si>
  <si>
    <t>Trafigura Foundation</t>
  </si>
  <si>
    <t>Статья расходов</t>
  </si>
  <si>
    <t>Проживание и питание  региональных детей "Қасиетті жол" г.Астана</t>
  </si>
  <si>
    <t xml:space="preserve">Проживание и питание  региональных детей "Kzhol Shymkent" </t>
  </si>
  <si>
    <t>Открытие Реабилитационного центра  "Kzhol Shymkent" (ремонт, оснащение оборудованием) г.Шымкент</t>
  </si>
  <si>
    <t>Открытие Центра раннего вмешательства "Балапан" (оснащение оборудованием)</t>
  </si>
  <si>
    <t>АДМИНИСТРАТИВНЫЕ РАСХОДЫ НА СОДЕРЖАНИЕ ФОНДА</t>
  </si>
  <si>
    <t>Заработная плата сотрудников Фонда</t>
  </si>
  <si>
    <t>Налоги</t>
  </si>
  <si>
    <t>Почтовые расходы</t>
  </si>
  <si>
    <t>Печатная продукция</t>
  </si>
  <si>
    <t>Банковские услуги</t>
  </si>
  <si>
    <t>Услуги программиста</t>
  </si>
  <si>
    <t>Канцелярские товары</t>
  </si>
  <si>
    <t>Расходы на проведение мероприятий</t>
  </si>
  <si>
    <t>ОТЧЕТ о поступлениях взносов учредителей</t>
  </si>
  <si>
    <t>ФИО</t>
  </si>
  <si>
    <t>на административные расходы</t>
  </si>
  <si>
    <t>Алимова Г.Г</t>
  </si>
  <si>
    <t>Еркинова А.Е.</t>
  </si>
  <si>
    <t>Закиева Д.Б.</t>
  </si>
  <si>
    <t>Расходы на реабилитацию детей в Реабилитационном центре "Қасиетті жол" г.Астана</t>
  </si>
  <si>
    <t xml:space="preserve">Расходы на реабилитацию детей в Реабилитационном центре "Kzhol Shymkent" </t>
  </si>
  <si>
    <t xml:space="preserve">Расходы на реабилитацию детей в  Центре раннего вмешательства "Балапан" </t>
  </si>
  <si>
    <t>ПРОЕКТ "ЗДОРОВЫЕ ДЕТИ", всего</t>
  </si>
  <si>
    <t>ОТЧЕТ об использовании благотворительной помощи</t>
  </si>
  <si>
    <t>ИТОГО</t>
  </si>
  <si>
    <t>Сумма</t>
  </si>
  <si>
    <t xml:space="preserve">ОТЧЕТ об использовании взносов учредителей </t>
  </si>
  <si>
    <t>Остаток денежных средств  на 01.01.2018 г.</t>
  </si>
  <si>
    <t>Благотоврительная помощь на приобретение игрушек для РЦ "Қасиетті жол"</t>
  </si>
  <si>
    <t>Ертаева Жанар</t>
  </si>
  <si>
    <t>Благотоврительная помощь</t>
  </si>
  <si>
    <t>Благотворительная кнопка Fopte Bank</t>
  </si>
  <si>
    <t>Фонд культуры, образования и соц. пр. Н.Назарбаева
Договор б/н от 13.06.2018</t>
  </si>
  <si>
    <t>Малгаждаров  Аскар Амангельдыевич
Без договора</t>
  </si>
  <si>
    <t>27.03.2018</t>
  </si>
  <si>
    <t>28.03.2018</t>
  </si>
  <si>
    <t>29.03.2018</t>
  </si>
  <si>
    <t>30.03.2018</t>
  </si>
  <si>
    <t>02.04.2018</t>
  </si>
  <si>
    <t>03.04.2018</t>
  </si>
  <si>
    <t>04.04.2018</t>
  </si>
  <si>
    <t>05.04.2018</t>
  </si>
  <si>
    <t>06.04.2018</t>
  </si>
  <si>
    <t>09.04.2018</t>
  </si>
  <si>
    <t>10.04.2018</t>
  </si>
  <si>
    <t>11.04.2018</t>
  </si>
  <si>
    <t>12.04.2018</t>
  </si>
  <si>
    <t>13.04.2018</t>
  </si>
  <si>
    <t>16.04.2018</t>
  </si>
  <si>
    <t>17.04.2018</t>
  </si>
  <si>
    <t>18.04.2018</t>
  </si>
  <si>
    <t>19.04.2018</t>
  </si>
  <si>
    <t>20.04.2018</t>
  </si>
  <si>
    <t>23.04.2018</t>
  </si>
  <si>
    <t>24.04.2018</t>
  </si>
  <si>
    <t>25.04.2018</t>
  </si>
  <si>
    <t>26.04.2018</t>
  </si>
  <si>
    <t>27.04.2018</t>
  </si>
  <si>
    <t>28.04.2018</t>
  </si>
  <si>
    <t>02.05.2018</t>
  </si>
  <si>
    <t>03.05.2018</t>
  </si>
  <si>
    <t>04.05.2018</t>
  </si>
  <si>
    <t>10.05.2018</t>
  </si>
  <si>
    <t>11.05.2018</t>
  </si>
  <si>
    <t>14.05.2018</t>
  </si>
  <si>
    <t>15.05.2018</t>
  </si>
  <si>
    <t>16.05.2018</t>
  </si>
  <si>
    <t>17.05.2018</t>
  </si>
  <si>
    <t>18.05.2018</t>
  </si>
  <si>
    <t>21.05.2018</t>
  </si>
  <si>
    <t>22.05.2018</t>
  </si>
  <si>
    <t>23.05.2018</t>
  </si>
  <si>
    <t>24.05.2018</t>
  </si>
  <si>
    <t>25.05.2018</t>
  </si>
  <si>
    <t>28.05.2018</t>
  </si>
  <si>
    <t>29.05.2018</t>
  </si>
  <si>
    <t>30.05.2018</t>
  </si>
  <si>
    <t>31.05.2018</t>
  </si>
  <si>
    <t>01.06.2018</t>
  </si>
  <si>
    <t>04.06.2018</t>
  </si>
  <si>
    <t>06.06.2018</t>
  </si>
  <si>
    <t>07.06.2018</t>
  </si>
  <si>
    <t>08.06.2018</t>
  </si>
  <si>
    <t>11.06.2018</t>
  </si>
  <si>
    <t>12.06.2018</t>
  </si>
  <si>
    <t>13.06.2018</t>
  </si>
  <si>
    <t>14.06.2018</t>
  </si>
  <si>
    <t>15.06.2018</t>
  </si>
  <si>
    <t>Фонд «Samruk-Kazyna Trust»</t>
  </si>
  <si>
    <t>Сергей Ляшенко</t>
  </si>
  <si>
    <t>Нурумбетова Ш.М.</t>
  </si>
  <si>
    <t>ПРОЕКТ "ШКОЛА МЕНТОРОВ"</t>
  </si>
  <si>
    <t>Курс "Преодоление трудностей кормления детей со множественными нарушениями"</t>
  </si>
  <si>
    <t>Прочие расходы</t>
  </si>
  <si>
    <t>Расходы на проведение аудита финансовой деятельности за 2017 год</t>
  </si>
  <si>
    <t>Услуги банка</t>
  </si>
  <si>
    <t>Переданы игрушки  в РЦ "Қасиетті жол" г.Астана</t>
  </si>
  <si>
    <t xml:space="preserve">Переданы материалы в  Дом ребенка г.Усть-Каменогрск </t>
  </si>
  <si>
    <t>Нарикбаева Ж.М.</t>
  </si>
  <si>
    <t>итого</t>
  </si>
  <si>
    <t>Налог за иностранных граждан</t>
  </si>
  <si>
    <t>Выездная реабилитация детей "Специализированного дома ребенка г. Астаны"</t>
  </si>
  <si>
    <t>18.06.2018</t>
  </si>
  <si>
    <t>19.06.2018</t>
  </si>
  <si>
    <t>20.06.2018</t>
  </si>
  <si>
    <t>21.06.2018</t>
  </si>
  <si>
    <t>22.06.2018</t>
  </si>
  <si>
    <t>25.06.2018</t>
  </si>
  <si>
    <t>26.06.2018</t>
  </si>
  <si>
    <t>27.06.2018</t>
  </si>
  <si>
    <t>28.06.2018</t>
  </si>
  <si>
    <t>29.06.2018</t>
  </si>
  <si>
    <t xml:space="preserve">Джумадиллаев А. (Файзуллаев Гарифулла Еркинбаевич)
</t>
  </si>
  <si>
    <t xml:space="preserve">Частное лицо </t>
  </si>
  <si>
    <t xml:space="preserve">Благотоврительная помощь </t>
  </si>
  <si>
    <t>ОТЧЕТ о  пожертвованиях</t>
  </si>
  <si>
    <t>январь - декабрь  2018 года</t>
  </si>
  <si>
    <t>03.07.2018</t>
  </si>
  <si>
    <t>05.07.2018</t>
  </si>
  <si>
    <t>09.07.2018</t>
  </si>
  <si>
    <t>10.07.2018</t>
  </si>
  <si>
    <t>11.07.2018</t>
  </si>
  <si>
    <t>12.07.2018</t>
  </si>
  <si>
    <t>13.07.2018</t>
  </si>
  <si>
    <t>16.07.2018</t>
  </si>
  <si>
    <t>17.07.2018</t>
  </si>
  <si>
    <t>18.07.2018</t>
  </si>
  <si>
    <t>19.07.2018</t>
  </si>
  <si>
    <t>20.07.2018</t>
  </si>
  <si>
    <t>23.07.2018</t>
  </si>
  <si>
    <t>24.07.2018</t>
  </si>
  <si>
    <t>25.07.2018</t>
  </si>
  <si>
    <t>26.07.2018</t>
  </si>
  <si>
    <t>30.07.2018</t>
  </si>
  <si>
    <t>31.07.2018</t>
  </si>
  <si>
    <t>01.08.2018</t>
  </si>
  <si>
    <t>02.08.2018</t>
  </si>
  <si>
    <t>03.08.2018</t>
  </si>
  <si>
    <t>06.08.2018</t>
  </si>
  <si>
    <t>08.08.2018</t>
  </si>
  <si>
    <t>09.08.2018</t>
  </si>
  <si>
    <t>10.08.2018</t>
  </si>
  <si>
    <t>14.08.2018</t>
  </si>
  <si>
    <t>16.08.2018</t>
  </si>
  <si>
    <t>17.08.2018</t>
  </si>
  <si>
    <t>20.08.2018</t>
  </si>
  <si>
    <t>22.08.2018</t>
  </si>
  <si>
    <t>23.08.2018</t>
  </si>
  <si>
    <t>25.08.2018</t>
  </si>
  <si>
    <t>27.08.2018</t>
  </si>
  <si>
    <t>03.09.2018</t>
  </si>
  <si>
    <t>04.09.2018</t>
  </si>
  <si>
    <t>07.09.2018</t>
  </si>
  <si>
    <t>10.09.2018</t>
  </si>
  <si>
    <t>12.09.2018</t>
  </si>
  <si>
    <t>19.09.2018</t>
  </si>
  <si>
    <t>21.09.2018</t>
  </si>
  <si>
    <t>24.09.2018</t>
  </si>
  <si>
    <t>26.09.2018</t>
  </si>
  <si>
    <t>27.09.2018</t>
  </si>
  <si>
    <t>04.10.2018</t>
  </si>
  <si>
    <t>05.10.2018</t>
  </si>
  <si>
    <t>11.10.2018</t>
  </si>
  <si>
    <t>12.10.2018</t>
  </si>
  <si>
    <t>16.10.2018</t>
  </si>
  <si>
    <t>17.10.2018</t>
  </si>
  <si>
    <t>19.10.2018</t>
  </si>
  <si>
    <t>22.10.2018</t>
  </si>
  <si>
    <t>24.10.2018</t>
  </si>
  <si>
    <t>25.10.2018</t>
  </si>
  <si>
    <t>29.10.2018</t>
  </si>
  <si>
    <t>30.10.2018</t>
  </si>
  <si>
    <t>31.10.2018</t>
  </si>
  <si>
    <t>01.11.2018</t>
  </si>
  <si>
    <t>02.11.2018</t>
  </si>
  <si>
    <t>06.11.2018</t>
  </si>
  <si>
    <t>09.11.2018</t>
  </si>
  <si>
    <t>13.11.2018</t>
  </si>
  <si>
    <t>14.11.2018</t>
  </si>
  <si>
    <t>15.11.2018</t>
  </si>
  <si>
    <t>16.11.2018</t>
  </si>
  <si>
    <t>21.11.2018</t>
  </si>
  <si>
    <t>22.11.2018</t>
  </si>
  <si>
    <t>23.11.2018</t>
  </si>
  <si>
    <t>28.11.2018</t>
  </si>
  <si>
    <t>29.11.2018</t>
  </si>
  <si>
    <t>05.12.2018</t>
  </si>
  <si>
    <t>07.12.2018</t>
  </si>
  <si>
    <t>10.12.2018</t>
  </si>
  <si>
    <t>19.12.2018</t>
  </si>
  <si>
    <t>21.12.2018</t>
  </si>
  <si>
    <t>24.12.2018</t>
  </si>
  <si>
    <t>25.12.2018</t>
  </si>
  <si>
    <t>26.12.2018</t>
  </si>
  <si>
    <t>27.12.2018</t>
  </si>
  <si>
    <t>28.12.2018</t>
  </si>
  <si>
    <t>29.12.2018</t>
  </si>
  <si>
    <t>Кабылбекова Динар Турсунхановна</t>
  </si>
  <si>
    <t>Благотворительная кнопка Нур Банк</t>
  </si>
  <si>
    <t>Сатиева Айнаш Карабаевна</t>
  </si>
  <si>
    <t>Благотворительная помощь на ремонт в РЦ Шымкент</t>
  </si>
  <si>
    <t>Жанабаев Нуркоз Сарсенбаевич</t>
  </si>
  <si>
    <t>Абасов Кайнар Бегалиевич</t>
  </si>
  <si>
    <t>Махадилов Бегалы Ахылбекович</t>
  </si>
  <si>
    <t>Айткулов Бекжан</t>
  </si>
  <si>
    <t>Искандиров Мукаш Зулкарнаевич</t>
  </si>
  <si>
    <t>Индивидуальный предприниматель Муталиев Т.</t>
  </si>
  <si>
    <t>Асанханов Бақытжан Сабитұлы</t>
  </si>
  <si>
    <t>Сейтжанова Жанна Серикжановна</t>
  </si>
  <si>
    <t>Остаток денежных средств  на 31.12.2018 г.</t>
  </si>
  <si>
    <t>GENESIS MINING LIMITED 31/F CHINACHEM CENTURY TOWE</t>
  </si>
  <si>
    <t>Филиал корпорации ЭКСОНМОБИЛ Казахстан ИНК</t>
  </si>
  <si>
    <t>Канцелярские товары, игрушки</t>
  </si>
  <si>
    <t>ДМ Астана Шатыр</t>
  </si>
  <si>
    <t>ТОО Шымкент жасыл кала</t>
  </si>
  <si>
    <t>Дипломатический Клуб Супруг Послов в Астане  "ASA"</t>
  </si>
  <si>
    <t>Благотворительная помощь на лечение Хамидуллиной А.А.</t>
  </si>
  <si>
    <t>ТОО Первое кредитное бюро</t>
  </si>
  <si>
    <t>01.01.2018-29.12.2018</t>
  </si>
  <si>
    <t>ТОО Казойлсервис</t>
  </si>
  <si>
    <t>Курс "Основы дополнительной и альтернативной коммуникации"</t>
  </si>
  <si>
    <t>Начальный курс Kinaesthetics в г.Шымкент (декабрь 2017 года)</t>
  </si>
  <si>
    <t>Курс усовершенствования  Kinaesthetics в г. Атырау (май 2018)</t>
  </si>
  <si>
    <t>Курс усовершенстования  Kinaesthetics в г. Шымкент (август 2018)</t>
  </si>
  <si>
    <t>Первый модуль курса наставничества  Kinaesthetics в г. Атырау (октябрь 2018)</t>
  </si>
  <si>
    <t>Командировочные расходы</t>
  </si>
  <si>
    <t>Подписка на ИС Параграф</t>
  </si>
  <si>
    <t>Приобретение ТМЦ</t>
  </si>
  <si>
    <t>Обслуживание программы 1-С бухгалтерия</t>
  </si>
  <si>
    <t>Второй  модуль курса наставничества  Kinaesthetics в г. Астана (январь 2019)</t>
  </si>
  <si>
    <t>Канцелярские товары, одежда, игрушки</t>
  </si>
  <si>
    <t>Обучение по противопожарной безопасности</t>
  </si>
  <si>
    <t>Расходы на содержание оргтехники</t>
  </si>
  <si>
    <t xml:space="preserve">Расходы на проезд </t>
  </si>
  <si>
    <t xml:space="preserve"> Частные лица через Homebank Qazkom</t>
  </si>
  <si>
    <t xml:space="preserve">Мухамеджанов </t>
  </si>
  <si>
    <t xml:space="preserve">GENESIS MINING LIMITED </t>
  </si>
  <si>
    <t>Токубаев Шаяхмет Кажымуратулы (Ярмарка)</t>
  </si>
  <si>
    <t xml:space="preserve">АО ОТЛК ЕРА </t>
  </si>
  <si>
    <t>Передана благотворительная помощь на установку перегородки в  "Қасиетті жол" г.Астана</t>
  </si>
  <si>
    <t>Благотворительная помощь на ремонт в Доме ребенка Астаны</t>
  </si>
  <si>
    <t xml:space="preserve"> Частные лица через приложение/сайт</t>
  </si>
  <si>
    <t>Пожертвования сотрудников РЦ"Қасиетті жол"</t>
  </si>
  <si>
    <t>Частные лица через Нур Банк</t>
  </si>
  <si>
    <t>Частные лица через Fopte Bank</t>
  </si>
  <si>
    <t>Кемелова Бекзат</t>
  </si>
  <si>
    <t xml:space="preserve">Молдабергенова Салтанат 
</t>
  </si>
  <si>
    <t>ОО Rotary club of Astana
Без договора</t>
  </si>
  <si>
    <t xml:space="preserve">Датбаева Рахила 
</t>
  </si>
  <si>
    <t xml:space="preserve">Байгулакова Раушан 
</t>
  </si>
  <si>
    <t xml:space="preserve">Киыкбаева Нургуль </t>
  </si>
  <si>
    <t xml:space="preserve">Байгабылова Самал </t>
  </si>
  <si>
    <t>Курсовая разница</t>
  </si>
  <si>
    <t xml:space="preserve">Ермембетов А.Ш. 
</t>
  </si>
  <si>
    <t>Переданы игрушки  в ЦРВ Балапан г.Астана</t>
  </si>
  <si>
    <t>Переданы денежные средства, полученные  на ремонт в Доме ребенка г. Астаны</t>
  </si>
  <si>
    <t>Возмещение расходов на проезд к месту учебы и обратно  работника  РЦ "Қасиетті жол" г.Астана</t>
  </si>
  <si>
    <t>Услуга Hosting сайт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</si>
</sst>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12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4" fontId="0" fillId="0" borderId="0" xfId="0" applyNumberFormat="1"/>
    <xf numFmtId="14" fontId="0" fillId="0" borderId="1" xfId="0" applyNumberFormat="1" applyBorder="1"/>
    <xf numFmtId="0" fontId="0" fillId="0" borderId="1" xfId="0" applyBorder="1"/>
    <xf numFmtId="4" fontId="1" fillId="2" borderId="1" xfId="0" applyNumberFormat="1" applyFont="1" applyFill="1" applyBorder="1"/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4" fontId="2" fillId="0" borderId="0" xfId="0" applyNumberFormat="1" applyFont="1"/>
    <xf numFmtId="0" fontId="1" fillId="0" borderId="0" xfId="0" applyFont="1" applyAlignment="1">
      <alignment horizontal="justify" vertical="center"/>
    </xf>
    <xf numFmtId="4" fontId="2" fillId="0" borderId="1" xfId="0" applyNumberFormat="1" applyFont="1" applyBorder="1"/>
    <xf numFmtId="4" fontId="2" fillId="3" borderId="1" xfId="0" applyNumberFormat="1" applyFont="1" applyFill="1" applyBorder="1"/>
    <xf numFmtId="0" fontId="2" fillId="2" borderId="1" xfId="0" applyFont="1" applyFill="1" applyBorder="1" applyAlignment="1">
      <alignment horizontal="justify" vertical="center"/>
    </xf>
    <xf numFmtId="0" fontId="0" fillId="0" borderId="0" xfId="0" applyAlignment="1"/>
    <xf numFmtId="4" fontId="4" fillId="2" borderId="1" xfId="0" applyNumberFormat="1" applyFont="1" applyFill="1" applyBorder="1" applyAlignment="1">
      <alignment horizontal="right" vertical="top"/>
    </xf>
    <xf numFmtId="4" fontId="0" fillId="2" borderId="1" xfId="0" applyNumberFormat="1" applyFill="1" applyBorder="1"/>
    <xf numFmtId="0" fontId="2" fillId="0" borderId="1" xfId="0" applyFont="1" applyBorder="1"/>
    <xf numFmtId="4" fontId="0" fillId="0" borderId="0" xfId="0" applyNumberFormat="1" applyAlignment="1">
      <alignment horizontal="left"/>
    </xf>
    <xf numFmtId="4" fontId="1" fillId="2" borderId="1" xfId="0" applyNumberFormat="1" applyFont="1" applyFill="1" applyBorder="1" applyAlignment="1">
      <alignment horizontal="left"/>
    </xf>
    <xf numFmtId="4" fontId="2" fillId="0" borderId="1" xfId="0" applyNumberFormat="1" applyFont="1" applyBorder="1" applyAlignment="1">
      <alignment horizontal="left"/>
    </xf>
    <xf numFmtId="4" fontId="6" fillId="2" borderId="1" xfId="0" applyNumberFormat="1" applyFont="1" applyFill="1" applyBorder="1"/>
    <xf numFmtId="0" fontId="6" fillId="2" borderId="1" xfId="0" applyFont="1" applyFill="1" applyBorder="1" applyAlignment="1">
      <alignment horizontal="justify" vertical="center"/>
    </xf>
    <xf numFmtId="3" fontId="0" fillId="0" borderId="0" xfId="0" applyNumberFormat="1" applyAlignment="1">
      <alignment horizontal="justify" vertical="center"/>
    </xf>
    <xf numFmtId="3" fontId="0" fillId="0" borderId="0" xfId="0" applyNumberFormat="1" applyAlignment="1"/>
    <xf numFmtId="3" fontId="2" fillId="0" borderId="0" xfId="0" applyNumberFormat="1" applyFont="1" applyAlignment="1">
      <alignment horizontal="right" vertical="center"/>
    </xf>
    <xf numFmtId="0" fontId="3" fillId="0" borderId="1" xfId="0" applyFont="1" applyFill="1" applyBorder="1" applyAlignment="1">
      <alignment horizontal="justify" vertical="center"/>
    </xf>
    <xf numFmtId="4" fontId="3" fillId="0" borderId="1" xfId="0" applyNumberFormat="1" applyFont="1" applyFill="1" applyBorder="1"/>
    <xf numFmtId="0" fontId="2" fillId="0" borderId="0" xfId="0" applyFont="1" applyAlignment="1">
      <alignment horizontal="justify" vertical="center"/>
    </xf>
    <xf numFmtId="4" fontId="2" fillId="0" borderId="0" xfId="0" applyNumberFormat="1" applyFont="1" applyAlignment="1">
      <alignment horizontal="justify" vertical="center"/>
    </xf>
    <xf numFmtId="0" fontId="7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left" vertical="top" wrapText="1"/>
    </xf>
    <xf numFmtId="4" fontId="0" fillId="3" borderId="1" xfId="0" applyNumberFormat="1" applyFill="1" applyBorder="1"/>
    <xf numFmtId="0" fontId="0" fillId="0" borderId="1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4" fontId="0" fillId="0" borderId="0" xfId="0" applyNumberFormat="1" applyBorder="1" applyAlignment="1"/>
    <xf numFmtId="4" fontId="0" fillId="0" borderId="0" xfId="0" applyNumberFormat="1" applyBorder="1"/>
    <xf numFmtId="0" fontId="0" fillId="0" borderId="1" xfId="0" applyFont="1" applyBorder="1"/>
    <xf numFmtId="4" fontId="0" fillId="0" borderId="1" xfId="0" applyNumberFormat="1" applyFont="1" applyBorder="1" applyAlignment="1">
      <alignment horizontal="left"/>
    </xf>
    <xf numFmtId="4" fontId="0" fillId="2" borderId="1" xfId="0" applyNumberFormat="1" applyFill="1" applyBorder="1" applyAlignment="1"/>
    <xf numFmtId="2" fontId="0" fillId="0" borderId="0" xfId="0" applyNumberFormat="1" applyAlignment="1">
      <alignment horizontal="justify" vertical="center"/>
    </xf>
    <xf numFmtId="2" fontId="2" fillId="0" borderId="0" xfId="0" applyNumberFormat="1" applyFont="1" applyAlignment="1">
      <alignment horizontal="center" vertical="center"/>
    </xf>
    <xf numFmtId="2" fontId="0" fillId="0" borderId="0" xfId="0" applyNumberFormat="1"/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right" vertical="top" wrapText="1"/>
    </xf>
    <xf numFmtId="4" fontId="3" fillId="0" borderId="1" xfId="0" applyNumberFormat="1" applyFont="1" applyBorder="1"/>
    <xf numFmtId="0" fontId="0" fillId="4" borderId="1" xfId="0" applyFill="1" applyBorder="1" applyAlignment="1">
      <alignment horizontal="justify" vertical="center"/>
    </xf>
    <xf numFmtId="4" fontId="8" fillId="4" borderId="1" xfId="0" applyNumberFormat="1" applyFont="1" applyFill="1" applyBorder="1" applyAlignment="1">
      <alignment horizontal="right" vertical="top" wrapText="1"/>
    </xf>
    <xf numFmtId="0" fontId="3" fillId="4" borderId="1" xfId="0" applyFont="1" applyFill="1" applyBorder="1" applyAlignment="1">
      <alignment horizontal="justify" vertical="center"/>
    </xf>
    <xf numFmtId="4" fontId="8" fillId="4" borderId="1" xfId="0" applyNumberFormat="1" applyFont="1" applyFill="1" applyBorder="1" applyAlignment="1">
      <alignment horizontal="right" vertical="top"/>
    </xf>
    <xf numFmtId="4" fontId="8" fillId="4" borderId="1" xfId="0" applyNumberFormat="1" applyFont="1" applyFill="1" applyBorder="1" applyAlignment="1">
      <alignment horizontal="justify" vertical="center"/>
    </xf>
    <xf numFmtId="4" fontId="8" fillId="4" borderId="1" xfId="0" applyNumberFormat="1" applyFont="1" applyFill="1" applyBorder="1" applyAlignment="1">
      <alignment horizontal="left" vertical="top"/>
    </xf>
    <xf numFmtId="0" fontId="8" fillId="0" borderId="1" xfId="0" applyFont="1" applyBorder="1" applyAlignment="1">
      <alignment horizontal="center" vertical="top"/>
    </xf>
    <xf numFmtId="0" fontId="8" fillId="4" borderId="1" xfId="0" applyFont="1" applyFill="1" applyBorder="1" applyAlignment="1">
      <alignment horizontal="center" vertical="top"/>
    </xf>
    <xf numFmtId="14" fontId="8" fillId="4" borderId="1" xfId="0" applyNumberFormat="1" applyFont="1" applyFill="1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" fontId="0" fillId="0" borderId="0" xfId="0" applyNumberFormat="1" applyAlignment="1">
      <alignment horizontal="justify" vertical="center"/>
    </xf>
    <xf numFmtId="4" fontId="7" fillId="0" borderId="0" xfId="0" applyNumberFormat="1" applyFont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4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4" fontId="0" fillId="0" borderId="0" xfId="0" applyNumberFormat="1" applyAlignment="1"/>
    <xf numFmtId="4" fontId="0" fillId="0" borderId="0" xfId="0" applyNumberFormat="1" applyBorder="1" applyAlignment="1">
      <alignment vertical="center"/>
    </xf>
    <xf numFmtId="4" fontId="0" fillId="4" borderId="0" xfId="0" applyNumberFormat="1" applyFill="1" applyBorder="1"/>
    <xf numFmtId="0" fontId="0" fillId="4" borderId="0" xfId="0" applyFill="1" applyBorder="1"/>
    <xf numFmtId="4" fontId="0" fillId="4" borderId="0" xfId="0" applyNumberFormat="1" applyFill="1"/>
    <xf numFmtId="0" fontId="0" fillId="4" borderId="0" xfId="0" applyFill="1"/>
    <xf numFmtId="14" fontId="0" fillId="0" borderId="1" xfId="0" applyNumberForma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justify" vertical="center"/>
    </xf>
    <xf numFmtId="4" fontId="3" fillId="0" borderId="1" xfId="0" applyNumberFormat="1" applyFont="1" applyBorder="1" applyAlignment="1">
      <alignment wrapText="1"/>
    </xf>
    <xf numFmtId="4" fontId="3" fillId="4" borderId="1" xfId="0" applyNumberFormat="1" applyFont="1" applyFill="1" applyBorder="1"/>
    <xf numFmtId="4" fontId="3" fillId="4" borderId="1" xfId="0" applyNumberFormat="1" applyFont="1" applyFill="1" applyBorder="1" applyAlignment="1">
      <alignment wrapText="1"/>
    </xf>
    <xf numFmtId="4" fontId="3" fillId="4" borderId="0" xfId="0" applyNumberFormat="1" applyFont="1" applyFill="1"/>
    <xf numFmtId="4" fontId="3" fillId="0" borderId="1" xfId="0" applyNumberFormat="1" applyFont="1" applyFill="1" applyBorder="1" applyAlignment="1">
      <alignment horizontal="right" wrapText="1"/>
    </xf>
    <xf numFmtId="4" fontId="3" fillId="4" borderId="1" xfId="0" applyNumberFormat="1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/>
    <xf numFmtId="4" fontId="0" fillId="0" borderId="1" xfId="0" applyNumberFormat="1" applyBorder="1" applyAlignment="1"/>
    <xf numFmtId="0" fontId="2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justify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Alignment="1"/>
    <xf numFmtId="0" fontId="0" fillId="0" borderId="1" xfId="0" applyBorder="1" applyAlignment="1">
      <alignment horizontal="justify" vertical="center"/>
    </xf>
    <xf numFmtId="0" fontId="0" fillId="4" borderId="1" xfId="0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4" fontId="0" fillId="0" borderId="1" xfId="0" applyNumberFormat="1" applyBorder="1" applyAlignment="1">
      <alignment horizontal="left" vertical="center"/>
    </xf>
    <xf numFmtId="14" fontId="0" fillId="0" borderId="1" xfId="0" applyNumberFormat="1" applyBorder="1" applyAlignment="1">
      <alignment horizontal="justify" vertical="center"/>
    </xf>
    <xf numFmtId="0" fontId="0" fillId="2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0</xdr:rowOff>
    </xdr:from>
    <xdr:to>
      <xdr:col>1</xdr:col>
      <xdr:colOff>400050</xdr:colOff>
      <xdr:row>4</xdr:row>
      <xdr:rowOff>190739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0"/>
          <a:ext cx="1085850" cy="1343264"/>
        </a:xfrm>
        <a:prstGeom prst="rect">
          <a:avLst/>
        </a:prstGeom>
      </xdr:spPr>
    </xdr:pic>
    <xdr:clientData/>
  </xdr:twoCellAnchor>
  <xdr:oneCellAnchor>
    <xdr:from>
      <xdr:col>6</xdr:col>
      <xdr:colOff>171450</xdr:colOff>
      <xdr:row>0</xdr:row>
      <xdr:rowOff>0</xdr:rowOff>
    </xdr:from>
    <xdr:ext cx="1085850" cy="1343264"/>
    <xdr:pic>
      <xdr:nvPicPr>
        <xdr:cNvPr id="3" name="Рисунок 2">
          <a:extLst>
            <a:ext uri="{FF2B5EF4-FFF2-40B4-BE49-F238E27FC236}">
              <a16:creationId xmlns:a16="http://schemas.microsoft.com/office/drawing/2014/main" id="{4A358658-3C96-4FF1-89D5-59F9010C06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0"/>
          <a:ext cx="1085850" cy="134326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0</xdr:rowOff>
    </xdr:from>
    <xdr:to>
      <xdr:col>1</xdr:col>
      <xdr:colOff>400050</xdr:colOff>
      <xdr:row>7</xdr:row>
      <xdr:rowOff>9764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A19E1079-995F-409E-9757-4D3B0C7C6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0"/>
          <a:ext cx="1085850" cy="1343264"/>
        </a:xfrm>
        <a:prstGeom prst="rect">
          <a:avLst/>
        </a:prstGeom>
      </xdr:spPr>
    </xdr:pic>
    <xdr:clientData/>
  </xdr:twoCellAnchor>
  <xdr:oneCellAnchor>
    <xdr:from>
      <xdr:col>6</xdr:col>
      <xdr:colOff>180975</xdr:colOff>
      <xdr:row>0</xdr:row>
      <xdr:rowOff>0</xdr:rowOff>
    </xdr:from>
    <xdr:ext cx="1085850" cy="1371839"/>
    <xdr:pic>
      <xdr:nvPicPr>
        <xdr:cNvPr id="5" name="Рисунок 4">
          <a:extLst>
            <a:ext uri="{FF2B5EF4-FFF2-40B4-BE49-F238E27FC236}">
              <a16:creationId xmlns:a16="http://schemas.microsoft.com/office/drawing/2014/main" id="{46EA2C0E-796F-4732-874F-C9B204EF7A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10575" y="0"/>
          <a:ext cx="1085850" cy="137183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2"/>
  <sheetViews>
    <sheetView tabSelected="1" topLeftCell="A351" zoomScaleNormal="100" workbookViewId="0">
      <selection activeCell="D375" sqref="D375"/>
    </sheetView>
  </sheetViews>
  <sheetFormatPr defaultRowHeight="18" customHeight="1" x14ac:dyDescent="0.25"/>
  <cols>
    <col min="1" max="1" width="15.42578125" style="30" customWidth="1"/>
    <col min="2" max="2" width="18.7109375" style="3" customWidth="1"/>
    <col min="3" max="3" width="31.28515625" style="7" customWidth="1"/>
    <col min="4" max="4" width="41.85546875" style="7" customWidth="1"/>
    <col min="5" max="5" width="4.28515625" customWidth="1"/>
    <col min="6" max="6" width="4.7109375" customWidth="1"/>
    <col min="7" max="7" width="44" customWidth="1"/>
    <col min="8" max="8" width="40.85546875" customWidth="1"/>
    <col min="9" max="9" width="14.140625" style="3" customWidth="1"/>
    <col min="10" max="10" width="14.5703125" style="24" customWidth="1"/>
    <col min="11" max="11" width="13.85546875" style="47" customWidth="1"/>
  </cols>
  <sheetData>
    <row r="1" spans="1:11" ht="18" customHeight="1" x14ac:dyDescent="0.25">
      <c r="G1" s="99"/>
      <c r="H1" s="14"/>
      <c r="J1" s="23"/>
      <c r="K1" s="45"/>
    </row>
    <row r="2" spans="1:11" ht="36.75" customHeight="1" x14ac:dyDescent="0.25">
      <c r="G2" s="99"/>
      <c r="H2" s="10" t="s">
        <v>32</v>
      </c>
      <c r="J2" s="23"/>
      <c r="K2" s="45"/>
    </row>
    <row r="3" spans="1:11" ht="18" customHeight="1" x14ac:dyDescent="0.25">
      <c r="G3" s="99"/>
      <c r="H3" s="1" t="s">
        <v>125</v>
      </c>
      <c r="J3" s="23"/>
      <c r="K3" s="45"/>
    </row>
    <row r="4" spans="1:11" ht="18" customHeight="1" x14ac:dyDescent="0.25">
      <c r="C4" s="10" t="s">
        <v>124</v>
      </c>
      <c r="G4" s="99"/>
      <c r="H4" s="7"/>
      <c r="K4" s="45"/>
    </row>
    <row r="5" spans="1:11" ht="18" customHeight="1" x14ac:dyDescent="0.25">
      <c r="C5" s="1" t="s">
        <v>125</v>
      </c>
      <c r="G5" s="99"/>
      <c r="H5" s="10" t="s">
        <v>4</v>
      </c>
      <c r="K5" s="45"/>
    </row>
    <row r="6" spans="1:11" ht="18" customHeight="1" x14ac:dyDescent="0.25">
      <c r="G6" s="99"/>
      <c r="H6" s="14"/>
      <c r="K6" s="45"/>
    </row>
    <row r="7" spans="1:11" ht="18" customHeight="1" x14ac:dyDescent="0.25">
      <c r="C7" s="10"/>
      <c r="G7" s="99"/>
      <c r="H7" s="14"/>
      <c r="K7" s="45"/>
    </row>
    <row r="8" spans="1:11" ht="18" customHeight="1" x14ac:dyDescent="0.25">
      <c r="C8" s="28"/>
      <c r="D8" s="29"/>
      <c r="J8" s="25"/>
      <c r="K8" s="46"/>
    </row>
    <row r="9" spans="1:11" ht="18" customHeight="1" x14ac:dyDescent="0.25">
      <c r="A9" s="31" t="s">
        <v>0</v>
      </c>
      <c r="B9" s="6" t="s">
        <v>3</v>
      </c>
      <c r="C9" s="8" t="s">
        <v>1</v>
      </c>
      <c r="D9" s="8" t="s">
        <v>2</v>
      </c>
      <c r="G9" s="91" t="s">
        <v>8</v>
      </c>
      <c r="H9" s="92"/>
      <c r="I9" s="89" t="s">
        <v>34</v>
      </c>
    </row>
    <row r="10" spans="1:11" ht="33" customHeight="1" x14ac:dyDescent="0.25">
      <c r="A10" s="32"/>
      <c r="B10" s="21">
        <v>99989353.170000002</v>
      </c>
      <c r="C10" s="22" t="s">
        <v>36</v>
      </c>
      <c r="D10" s="22"/>
      <c r="G10" s="92"/>
      <c r="H10" s="92"/>
      <c r="I10" s="90"/>
    </row>
    <row r="11" spans="1:11" ht="17.25" customHeight="1" x14ac:dyDescent="0.25">
      <c r="A11" s="33">
        <v>43103</v>
      </c>
      <c r="B11" s="27">
        <v>111749.26</v>
      </c>
      <c r="C11" s="26" t="s">
        <v>6</v>
      </c>
      <c r="D11" s="80" t="s">
        <v>243</v>
      </c>
      <c r="G11" s="93" t="s">
        <v>31</v>
      </c>
      <c r="H11" s="94"/>
      <c r="I11" s="12">
        <f>I12+I13+I14+I15+I16+I17+I18+I19</f>
        <v>291565229.17000002</v>
      </c>
      <c r="J11" s="48"/>
      <c r="K11" s="49"/>
    </row>
    <row r="12" spans="1:11" ht="30" customHeight="1" x14ac:dyDescent="0.25">
      <c r="A12" s="33">
        <v>43104</v>
      </c>
      <c r="B12" s="27">
        <v>19410</v>
      </c>
      <c r="C12" s="26" t="s">
        <v>6</v>
      </c>
      <c r="D12" s="80" t="s">
        <v>243</v>
      </c>
      <c r="G12" s="100" t="s">
        <v>28</v>
      </c>
      <c r="H12" s="100"/>
      <c r="I12" s="53">
        <f>139627327.97-12924000</f>
        <v>126703327.97</v>
      </c>
    </row>
    <row r="13" spans="1:11" ht="18" customHeight="1" x14ac:dyDescent="0.25">
      <c r="A13" s="33">
        <v>43105</v>
      </c>
      <c r="B13" s="27">
        <v>8769</v>
      </c>
      <c r="C13" s="26" t="s">
        <v>6</v>
      </c>
      <c r="D13" s="80" t="s">
        <v>243</v>
      </c>
      <c r="G13" s="100" t="s">
        <v>9</v>
      </c>
      <c r="H13" s="100"/>
      <c r="I13" s="81">
        <v>12924000</v>
      </c>
    </row>
    <row r="14" spans="1:11" ht="18" customHeight="1" x14ac:dyDescent="0.25">
      <c r="A14" s="33">
        <v>43108</v>
      </c>
      <c r="B14" s="27">
        <v>14815</v>
      </c>
      <c r="C14" s="26" t="s">
        <v>6</v>
      </c>
      <c r="D14" s="80" t="s">
        <v>243</v>
      </c>
      <c r="G14" s="95" t="s">
        <v>29</v>
      </c>
      <c r="H14" s="95"/>
      <c r="I14" s="82">
        <f>99712245.06-19372009</f>
        <v>80340236.060000002</v>
      </c>
    </row>
    <row r="15" spans="1:11" ht="18" customHeight="1" x14ac:dyDescent="0.25">
      <c r="A15" s="33">
        <v>43108</v>
      </c>
      <c r="B15" s="27">
        <v>66391</v>
      </c>
      <c r="C15" s="26" t="s">
        <v>6</v>
      </c>
      <c r="D15" s="80" t="s">
        <v>243</v>
      </c>
      <c r="G15" s="101" t="s">
        <v>10</v>
      </c>
      <c r="H15" s="101"/>
      <c r="I15" s="83">
        <v>19372009</v>
      </c>
    </row>
    <row r="16" spans="1:11" ht="18" customHeight="1" x14ac:dyDescent="0.25">
      <c r="A16" s="33">
        <v>43109</v>
      </c>
      <c r="B16" s="27">
        <v>93619.5</v>
      </c>
      <c r="C16" s="26" t="s">
        <v>6</v>
      </c>
      <c r="D16" s="80" t="s">
        <v>243</v>
      </c>
      <c r="G16" s="95" t="s">
        <v>30</v>
      </c>
      <c r="H16" s="95"/>
      <c r="I16" s="83">
        <v>42630152.140000001</v>
      </c>
      <c r="K16" s="3"/>
    </row>
    <row r="17" spans="1:14" ht="29.25" customHeight="1" x14ac:dyDescent="0.25">
      <c r="A17" s="33">
        <v>43110</v>
      </c>
      <c r="B17" s="27">
        <v>64926.65</v>
      </c>
      <c r="C17" s="26" t="s">
        <v>6</v>
      </c>
      <c r="D17" s="80" t="s">
        <v>243</v>
      </c>
      <c r="G17" s="95" t="s">
        <v>11</v>
      </c>
      <c r="H17" s="95"/>
      <c r="I17" s="83">
        <f>18682+95100+72445+449886</f>
        <v>636113</v>
      </c>
    </row>
    <row r="18" spans="1:14" ht="18" customHeight="1" x14ac:dyDescent="0.25">
      <c r="A18" s="33">
        <v>43111</v>
      </c>
      <c r="B18" s="27">
        <v>54839.86</v>
      </c>
      <c r="C18" s="26" t="s">
        <v>6</v>
      </c>
      <c r="D18" s="80" t="s">
        <v>243</v>
      </c>
      <c r="G18" s="95" t="s">
        <v>12</v>
      </c>
      <c r="H18" s="95"/>
      <c r="I18" s="84">
        <f>125910+33990+600000+6000</f>
        <v>765900</v>
      </c>
    </row>
    <row r="19" spans="1:14" ht="18" customHeight="1" x14ac:dyDescent="0.25">
      <c r="A19" s="33">
        <v>43112</v>
      </c>
      <c r="B19" s="27">
        <v>70354</v>
      </c>
      <c r="C19" s="26" t="s">
        <v>6</v>
      </c>
      <c r="D19" s="80" t="s">
        <v>243</v>
      </c>
      <c r="G19" s="96" t="s">
        <v>110</v>
      </c>
      <c r="H19" s="96"/>
      <c r="I19" s="85">
        <v>8193491</v>
      </c>
    </row>
    <row r="20" spans="1:14" ht="18" customHeight="1" x14ac:dyDescent="0.25">
      <c r="A20" s="33">
        <v>43115</v>
      </c>
      <c r="B20" s="27">
        <v>30512</v>
      </c>
      <c r="C20" s="26" t="s">
        <v>6</v>
      </c>
      <c r="D20" s="80" t="s">
        <v>243</v>
      </c>
      <c r="G20" s="102" t="s">
        <v>100</v>
      </c>
      <c r="H20" s="103"/>
      <c r="I20" s="12">
        <f>I21+I22+I23+I24+I26+I27+I25</f>
        <v>13285474.5</v>
      </c>
      <c r="N20">
        <v>112287.02</v>
      </c>
    </row>
    <row r="21" spans="1:14" ht="18" customHeight="1" x14ac:dyDescent="0.25">
      <c r="A21" s="33">
        <v>43115</v>
      </c>
      <c r="B21" s="27">
        <v>38596.559999999998</v>
      </c>
      <c r="C21" s="26" t="s">
        <v>6</v>
      </c>
      <c r="D21" s="80" t="s">
        <v>243</v>
      </c>
      <c r="G21" s="97" t="s">
        <v>230</v>
      </c>
      <c r="H21" s="97"/>
      <c r="I21" s="53">
        <f>468005+11200</f>
        <v>479205</v>
      </c>
    </row>
    <row r="22" spans="1:14" ht="18" customHeight="1" x14ac:dyDescent="0.25">
      <c r="A22" s="33">
        <v>43116</v>
      </c>
      <c r="B22" s="27">
        <v>147201</v>
      </c>
      <c r="C22" s="26" t="s">
        <v>6</v>
      </c>
      <c r="D22" s="80" t="s">
        <v>243</v>
      </c>
      <c r="G22" s="63" t="s">
        <v>231</v>
      </c>
      <c r="H22" s="63"/>
      <c r="I22" s="53">
        <v>3504749</v>
      </c>
    </row>
    <row r="23" spans="1:14" ht="18" customHeight="1" x14ac:dyDescent="0.25">
      <c r="A23" s="33">
        <v>43117</v>
      </c>
      <c r="B23" s="27">
        <v>65492</v>
      </c>
      <c r="C23" s="26" t="s">
        <v>6</v>
      </c>
      <c r="D23" s="80" t="s">
        <v>243</v>
      </c>
      <c r="G23" s="5" t="s">
        <v>232</v>
      </c>
      <c r="H23" s="5"/>
      <c r="I23" s="53">
        <v>3398882.74</v>
      </c>
    </row>
    <row r="24" spans="1:14" ht="27" customHeight="1" x14ac:dyDescent="0.25">
      <c r="A24" s="33">
        <v>43117</v>
      </c>
      <c r="B24" s="27">
        <v>100000</v>
      </c>
      <c r="C24" s="26" t="s">
        <v>37</v>
      </c>
      <c r="D24" s="26" t="s">
        <v>38</v>
      </c>
      <c r="G24" s="5" t="s">
        <v>233</v>
      </c>
      <c r="H24" s="5"/>
      <c r="I24" s="53">
        <f>7340332-I23</f>
        <v>3941449.26</v>
      </c>
    </row>
    <row r="25" spans="1:14" ht="18" customHeight="1" x14ac:dyDescent="0.25">
      <c r="A25" s="33">
        <v>43118</v>
      </c>
      <c r="B25" s="27">
        <v>39192.92</v>
      </c>
      <c r="C25" s="26" t="s">
        <v>6</v>
      </c>
      <c r="D25" s="80" t="s">
        <v>243</v>
      </c>
      <c r="G25" s="5" t="s">
        <v>238</v>
      </c>
      <c r="H25" s="5"/>
      <c r="I25" s="53">
        <f>667260+113627.5</f>
        <v>780887.5</v>
      </c>
    </row>
    <row r="26" spans="1:14" ht="29.25" customHeight="1" x14ac:dyDescent="0.25">
      <c r="A26" s="33">
        <v>43118</v>
      </c>
      <c r="B26" s="27">
        <v>4860000</v>
      </c>
      <c r="C26" s="26" t="s">
        <v>39</v>
      </c>
      <c r="D26" s="26" t="s">
        <v>244</v>
      </c>
      <c r="G26" s="97" t="s">
        <v>101</v>
      </c>
      <c r="H26" s="98"/>
      <c r="I26" s="53">
        <f>279840+2332+125</f>
        <v>282297</v>
      </c>
    </row>
    <row r="27" spans="1:14" ht="25.5" customHeight="1" x14ac:dyDescent="0.25">
      <c r="A27" s="33">
        <v>43119</v>
      </c>
      <c r="B27" s="27">
        <v>37877</v>
      </c>
      <c r="C27" s="26" t="s">
        <v>6</v>
      </c>
      <c r="D27" s="80" t="s">
        <v>243</v>
      </c>
      <c r="G27" s="5" t="s">
        <v>229</v>
      </c>
      <c r="H27" s="5"/>
      <c r="I27" s="53">
        <v>898004</v>
      </c>
    </row>
    <row r="28" spans="1:14" ht="18" customHeight="1" x14ac:dyDescent="0.25">
      <c r="A28" s="33">
        <v>43119</v>
      </c>
      <c r="B28" s="27">
        <v>100</v>
      </c>
      <c r="C28" s="26" t="s">
        <v>6</v>
      </c>
      <c r="D28" s="26" t="s">
        <v>253</v>
      </c>
      <c r="G28" s="67" t="s">
        <v>102</v>
      </c>
      <c r="H28" s="67"/>
      <c r="I28" s="36">
        <f>I29+I30+I31+I32+I33+I34+I35+I36+I37</f>
        <v>652125.14999999967</v>
      </c>
    </row>
    <row r="29" spans="1:14" ht="18" customHeight="1" x14ac:dyDescent="0.25">
      <c r="A29" s="33">
        <v>43122</v>
      </c>
      <c r="B29" s="27">
        <v>980</v>
      </c>
      <c r="C29" s="26" t="s">
        <v>6</v>
      </c>
      <c r="D29" s="26" t="s">
        <v>250</v>
      </c>
      <c r="G29" s="64" t="s">
        <v>104</v>
      </c>
      <c r="H29" s="68"/>
      <c r="I29" s="82">
        <v>119707.08</v>
      </c>
    </row>
    <row r="30" spans="1:14" ht="33.75" customHeight="1" x14ac:dyDescent="0.25">
      <c r="A30" s="33">
        <v>43122</v>
      </c>
      <c r="B30" s="27">
        <v>40812.589999999997</v>
      </c>
      <c r="C30" s="26" t="s">
        <v>6</v>
      </c>
      <c r="D30" s="80" t="s">
        <v>243</v>
      </c>
      <c r="G30" s="37" t="s">
        <v>105</v>
      </c>
      <c r="H30" s="37"/>
      <c r="I30" s="82">
        <f>99772+501703.17</f>
        <v>601475.16999999993</v>
      </c>
    </row>
    <row r="31" spans="1:14" ht="25.5" customHeight="1" x14ac:dyDescent="0.25">
      <c r="A31" s="33">
        <v>43122</v>
      </c>
      <c r="B31" s="27">
        <v>21842.400000000001</v>
      </c>
      <c r="C31" s="26" t="s">
        <v>6</v>
      </c>
      <c r="D31" s="80" t="s">
        <v>243</v>
      </c>
      <c r="G31" s="37" t="s">
        <v>263</v>
      </c>
      <c r="H31" s="37"/>
      <c r="I31" s="82">
        <f>918531.01</f>
        <v>918531.01</v>
      </c>
    </row>
    <row r="32" spans="1:14" ht="30.75" customHeight="1" x14ac:dyDescent="0.25">
      <c r="A32" s="33">
        <v>43123</v>
      </c>
      <c r="B32" s="27">
        <v>52061</v>
      </c>
      <c r="C32" s="26" t="s">
        <v>6</v>
      </c>
      <c r="D32" s="80" t="s">
        <v>243</v>
      </c>
      <c r="G32" s="64" t="s">
        <v>106</v>
      </c>
      <c r="H32" s="68"/>
      <c r="I32" s="82">
        <v>12500</v>
      </c>
    </row>
    <row r="33" spans="1:10" ht="18" customHeight="1" x14ac:dyDescent="0.25">
      <c r="A33" s="33">
        <v>43124</v>
      </c>
      <c r="B33" s="27">
        <v>24304.06</v>
      </c>
      <c r="C33" s="26" t="s">
        <v>6</v>
      </c>
      <c r="D33" s="80" t="s">
        <v>243</v>
      </c>
      <c r="G33" s="79" t="s">
        <v>248</v>
      </c>
      <c r="H33" s="5"/>
      <c r="I33" s="82">
        <v>67605</v>
      </c>
    </row>
    <row r="34" spans="1:10" ht="18" customHeight="1" x14ac:dyDescent="0.25">
      <c r="A34" s="33">
        <v>43124</v>
      </c>
      <c r="B34" s="27">
        <v>4905</v>
      </c>
      <c r="C34" s="26" t="s">
        <v>6</v>
      </c>
      <c r="D34" s="26" t="s">
        <v>250</v>
      </c>
      <c r="G34" s="37" t="s">
        <v>261</v>
      </c>
      <c r="H34" s="37"/>
      <c r="I34" s="82">
        <v>-4685883.12</v>
      </c>
      <c r="J34" s="72"/>
    </row>
    <row r="35" spans="1:10" ht="18.75" customHeight="1" x14ac:dyDescent="0.25">
      <c r="A35" s="33">
        <v>43124</v>
      </c>
      <c r="B35" s="27">
        <v>30000</v>
      </c>
      <c r="C35" s="26" t="s">
        <v>123</v>
      </c>
      <c r="D35" s="26" t="s">
        <v>254</v>
      </c>
      <c r="G35" s="69" t="s">
        <v>109</v>
      </c>
      <c r="H35" s="70"/>
      <c r="I35" s="86">
        <v>174982</v>
      </c>
    </row>
    <row r="36" spans="1:10" ht="18" customHeight="1" x14ac:dyDescent="0.25">
      <c r="A36" s="33">
        <v>43125</v>
      </c>
      <c r="B36" s="27">
        <v>28655</v>
      </c>
      <c r="C36" s="26" t="s">
        <v>6</v>
      </c>
      <c r="D36" s="80" t="s">
        <v>243</v>
      </c>
      <c r="G36" s="5" t="s">
        <v>264</v>
      </c>
      <c r="H36" s="5"/>
      <c r="I36" s="53">
        <v>3300000</v>
      </c>
    </row>
    <row r="37" spans="1:10" ht="18" customHeight="1" x14ac:dyDescent="0.25">
      <c r="A37" s="33">
        <v>43126</v>
      </c>
      <c r="B37" s="27">
        <v>75678.23</v>
      </c>
      <c r="C37" s="26" t="s">
        <v>6</v>
      </c>
      <c r="D37" s="80" t="s">
        <v>243</v>
      </c>
      <c r="G37" s="5" t="s">
        <v>265</v>
      </c>
      <c r="H37" s="5"/>
      <c r="I37" s="53">
        <v>143208.01</v>
      </c>
    </row>
    <row r="38" spans="1:10" ht="18" customHeight="1" x14ac:dyDescent="0.25">
      <c r="A38" s="33">
        <v>43129</v>
      </c>
      <c r="B38" s="27">
        <v>27471.45</v>
      </c>
      <c r="C38" s="26" t="s">
        <v>6</v>
      </c>
      <c r="D38" s="80" t="s">
        <v>243</v>
      </c>
      <c r="G38" s="71" t="s">
        <v>108</v>
      </c>
      <c r="H38" s="71"/>
      <c r="I38" s="44">
        <f>I11+I20+I28</f>
        <v>305502828.81999999</v>
      </c>
    </row>
    <row r="39" spans="1:10" ht="18" customHeight="1" x14ac:dyDescent="0.25">
      <c r="A39" s="33">
        <v>43129</v>
      </c>
      <c r="B39" s="27">
        <v>26792</v>
      </c>
      <c r="C39" s="26" t="s">
        <v>6</v>
      </c>
      <c r="D39" s="80" t="s">
        <v>243</v>
      </c>
      <c r="G39" s="38"/>
      <c r="H39" s="38"/>
      <c r="I39" s="40"/>
    </row>
    <row r="40" spans="1:10" ht="18" customHeight="1" x14ac:dyDescent="0.25">
      <c r="A40" s="33">
        <v>43130</v>
      </c>
      <c r="B40" s="27">
        <v>89186.22</v>
      </c>
      <c r="C40" s="26" t="s">
        <v>6</v>
      </c>
      <c r="D40" s="80" t="s">
        <v>243</v>
      </c>
      <c r="G40" s="38"/>
      <c r="H40" s="38"/>
      <c r="I40" s="40"/>
    </row>
    <row r="41" spans="1:10" ht="18" customHeight="1" x14ac:dyDescent="0.25">
      <c r="A41" s="33">
        <v>43131</v>
      </c>
      <c r="B41" s="27">
        <v>98940</v>
      </c>
      <c r="C41" s="26" t="s">
        <v>6</v>
      </c>
      <c r="D41" s="80" t="s">
        <v>243</v>
      </c>
      <c r="G41" s="38"/>
      <c r="H41" s="38"/>
      <c r="I41" s="40"/>
    </row>
    <row r="42" spans="1:10" ht="18" customHeight="1" x14ac:dyDescent="0.25">
      <c r="A42" s="33">
        <v>43132</v>
      </c>
      <c r="B42" s="27">
        <v>48150</v>
      </c>
      <c r="C42" s="26" t="s">
        <v>6</v>
      </c>
      <c r="D42" s="80" t="s">
        <v>243</v>
      </c>
      <c r="G42" s="38"/>
      <c r="H42" s="38"/>
      <c r="I42" s="40"/>
    </row>
    <row r="43" spans="1:10" ht="18" customHeight="1" x14ac:dyDescent="0.25">
      <c r="A43" s="33">
        <v>43133</v>
      </c>
      <c r="B43" s="27">
        <v>58660</v>
      </c>
      <c r="C43" s="26" t="s">
        <v>6</v>
      </c>
      <c r="D43" s="80" t="s">
        <v>243</v>
      </c>
      <c r="G43" s="38"/>
      <c r="H43" s="38"/>
      <c r="I43" s="40"/>
    </row>
    <row r="44" spans="1:10" ht="18" customHeight="1" x14ac:dyDescent="0.25">
      <c r="A44" s="33">
        <v>43136</v>
      </c>
      <c r="B44" s="27">
        <v>58165.05</v>
      </c>
      <c r="C44" s="26" t="s">
        <v>6</v>
      </c>
      <c r="D44" s="80" t="s">
        <v>243</v>
      </c>
      <c r="G44" s="38"/>
      <c r="H44" s="38"/>
      <c r="I44" s="40"/>
    </row>
    <row r="45" spans="1:10" ht="18" customHeight="1" x14ac:dyDescent="0.25">
      <c r="A45" s="33">
        <v>43136</v>
      </c>
      <c r="B45" s="27">
        <v>980</v>
      </c>
      <c r="C45" s="26" t="s">
        <v>6</v>
      </c>
      <c r="D45" s="26" t="s">
        <v>250</v>
      </c>
      <c r="G45" s="38"/>
      <c r="H45" s="38"/>
      <c r="I45" s="40"/>
    </row>
    <row r="46" spans="1:10" ht="18" customHeight="1" x14ac:dyDescent="0.25">
      <c r="A46" s="33">
        <v>43136</v>
      </c>
      <c r="B46" s="27">
        <v>43466</v>
      </c>
      <c r="C46" s="26" t="s">
        <v>6</v>
      </c>
      <c r="D46" s="80" t="s">
        <v>243</v>
      </c>
      <c r="G46" s="38"/>
      <c r="H46" s="38"/>
      <c r="I46" s="40"/>
    </row>
    <row r="47" spans="1:10" ht="18" customHeight="1" x14ac:dyDescent="0.25">
      <c r="A47" s="33">
        <v>43137</v>
      </c>
      <c r="B47" s="27">
        <v>70742.41</v>
      </c>
      <c r="C47" s="26" t="s">
        <v>6</v>
      </c>
      <c r="D47" s="80" t="s">
        <v>243</v>
      </c>
      <c r="G47" s="38"/>
      <c r="H47" s="38"/>
      <c r="I47" s="40"/>
    </row>
    <row r="48" spans="1:10" ht="18" customHeight="1" x14ac:dyDescent="0.25">
      <c r="A48" s="33">
        <v>43138</v>
      </c>
      <c r="B48" s="27">
        <v>43499</v>
      </c>
      <c r="C48" s="26" t="s">
        <v>6</v>
      </c>
      <c r="D48" s="80" t="s">
        <v>243</v>
      </c>
      <c r="G48" s="38"/>
      <c r="H48" s="38"/>
      <c r="I48" s="40"/>
    </row>
    <row r="49" spans="1:9" ht="18" customHeight="1" x14ac:dyDescent="0.25">
      <c r="A49" s="33">
        <v>43138</v>
      </c>
      <c r="B49" s="27">
        <v>4905</v>
      </c>
      <c r="C49" s="26" t="s">
        <v>6</v>
      </c>
      <c r="D49" s="26" t="s">
        <v>250</v>
      </c>
      <c r="G49" s="38"/>
      <c r="H49" s="38"/>
      <c r="I49" s="40"/>
    </row>
    <row r="50" spans="1:9" ht="25.5" customHeight="1" x14ac:dyDescent="0.25">
      <c r="A50" s="33">
        <v>43139</v>
      </c>
      <c r="B50" s="27">
        <v>11550</v>
      </c>
      <c r="C50" s="26" t="s">
        <v>6</v>
      </c>
      <c r="D50" s="26" t="s">
        <v>251</v>
      </c>
      <c r="G50" s="38"/>
      <c r="H50" s="38"/>
      <c r="I50" s="40"/>
    </row>
    <row r="51" spans="1:9" ht="18" customHeight="1" x14ac:dyDescent="0.25">
      <c r="A51" s="33">
        <v>43139</v>
      </c>
      <c r="B51" s="27">
        <v>128429</v>
      </c>
      <c r="C51" s="26" t="s">
        <v>6</v>
      </c>
      <c r="D51" s="80" t="s">
        <v>243</v>
      </c>
      <c r="G51" s="38"/>
      <c r="H51" s="38"/>
      <c r="I51" s="40"/>
    </row>
    <row r="52" spans="1:9" ht="18" customHeight="1" x14ac:dyDescent="0.25">
      <c r="A52" s="33">
        <v>43139</v>
      </c>
      <c r="B52" s="27">
        <v>1962</v>
      </c>
      <c r="C52" s="26" t="s">
        <v>6</v>
      </c>
      <c r="D52" s="26" t="s">
        <v>250</v>
      </c>
      <c r="G52" s="38"/>
      <c r="H52" s="38"/>
      <c r="I52" s="40"/>
    </row>
    <row r="53" spans="1:9" ht="18" customHeight="1" x14ac:dyDescent="0.25">
      <c r="A53" s="33">
        <v>43140</v>
      </c>
      <c r="B53" s="27">
        <v>30</v>
      </c>
      <c r="C53" s="26" t="s">
        <v>6</v>
      </c>
      <c r="D53" s="26" t="s">
        <v>250</v>
      </c>
      <c r="G53" s="38"/>
      <c r="H53" s="38"/>
      <c r="I53" s="40"/>
    </row>
    <row r="54" spans="1:9" ht="18" customHeight="1" x14ac:dyDescent="0.25">
      <c r="A54" s="33">
        <v>43140</v>
      </c>
      <c r="B54" s="27">
        <v>117342.19</v>
      </c>
      <c r="C54" s="26" t="s">
        <v>6</v>
      </c>
      <c r="D54" s="80" t="s">
        <v>243</v>
      </c>
      <c r="G54" s="38"/>
      <c r="H54" s="38"/>
      <c r="I54" s="40"/>
    </row>
    <row r="55" spans="1:9" ht="18" customHeight="1" x14ac:dyDescent="0.25">
      <c r="A55" s="33">
        <v>43140</v>
      </c>
      <c r="B55" s="27">
        <v>1900</v>
      </c>
      <c r="C55" s="26" t="s">
        <v>6</v>
      </c>
      <c r="D55" s="26" t="s">
        <v>253</v>
      </c>
      <c r="G55" s="38"/>
      <c r="H55" s="38"/>
      <c r="I55" s="40"/>
    </row>
    <row r="56" spans="1:9" ht="18" customHeight="1" x14ac:dyDescent="0.25">
      <c r="A56" s="33">
        <v>43143</v>
      </c>
      <c r="B56" s="27">
        <v>28528</v>
      </c>
      <c r="C56" s="26" t="s">
        <v>6</v>
      </c>
      <c r="D56" s="80" t="s">
        <v>243</v>
      </c>
      <c r="G56" s="38"/>
      <c r="H56" s="38"/>
      <c r="I56" s="40"/>
    </row>
    <row r="57" spans="1:9" ht="18" customHeight="1" x14ac:dyDescent="0.25">
      <c r="A57" s="33">
        <v>43143</v>
      </c>
      <c r="B57" s="27">
        <v>98806</v>
      </c>
      <c r="C57" s="26" t="s">
        <v>6</v>
      </c>
      <c r="D57" s="80" t="s">
        <v>243</v>
      </c>
      <c r="G57" s="38"/>
      <c r="H57" s="38"/>
      <c r="I57" s="40"/>
    </row>
    <row r="58" spans="1:9" ht="18" customHeight="1" x14ac:dyDescent="0.25">
      <c r="A58" s="33">
        <v>43143</v>
      </c>
      <c r="B58" s="27">
        <v>4984</v>
      </c>
      <c r="C58" s="26" t="s">
        <v>6</v>
      </c>
      <c r="D58" s="26" t="s">
        <v>250</v>
      </c>
      <c r="G58" s="38"/>
      <c r="H58" s="38"/>
      <c r="I58" s="40"/>
    </row>
    <row r="59" spans="1:9" ht="18" customHeight="1" x14ac:dyDescent="0.25">
      <c r="A59" s="33">
        <v>43143</v>
      </c>
      <c r="B59" s="27">
        <v>42436.95</v>
      </c>
      <c r="C59" s="26" t="s">
        <v>6</v>
      </c>
      <c r="D59" s="80" t="s">
        <v>243</v>
      </c>
      <c r="G59" s="38"/>
      <c r="H59" s="38"/>
      <c r="I59" s="40"/>
    </row>
    <row r="60" spans="1:9" ht="18" customHeight="1" x14ac:dyDescent="0.25">
      <c r="A60" s="33">
        <v>43144</v>
      </c>
      <c r="B60" s="27">
        <v>56634.74</v>
      </c>
      <c r="C60" s="26" t="s">
        <v>6</v>
      </c>
      <c r="D60" s="80" t="s">
        <v>243</v>
      </c>
      <c r="G60" s="38"/>
      <c r="H60" s="38"/>
      <c r="I60" s="40"/>
    </row>
    <row r="61" spans="1:9" ht="18" customHeight="1" x14ac:dyDescent="0.25">
      <c r="A61" s="33">
        <v>43145</v>
      </c>
      <c r="B61" s="27">
        <v>58213.77</v>
      </c>
      <c r="C61" s="26" t="s">
        <v>6</v>
      </c>
      <c r="D61" s="80" t="s">
        <v>243</v>
      </c>
      <c r="G61" s="38"/>
      <c r="H61" s="38"/>
      <c r="I61" s="40"/>
    </row>
    <row r="62" spans="1:9" ht="18" customHeight="1" x14ac:dyDescent="0.25">
      <c r="A62" s="33">
        <v>43146</v>
      </c>
      <c r="B62" s="27">
        <v>35054.949999999997</v>
      </c>
      <c r="C62" s="26" t="s">
        <v>6</v>
      </c>
      <c r="D62" s="80" t="s">
        <v>243</v>
      </c>
      <c r="G62" s="38"/>
      <c r="H62" s="38"/>
      <c r="I62" s="40"/>
    </row>
    <row r="63" spans="1:9" ht="18" customHeight="1" x14ac:dyDescent="0.25">
      <c r="A63" s="33">
        <v>43147</v>
      </c>
      <c r="B63" s="27">
        <v>78369</v>
      </c>
      <c r="C63" s="26" t="s">
        <v>6</v>
      </c>
      <c r="D63" s="80" t="s">
        <v>243</v>
      </c>
      <c r="G63" s="38"/>
      <c r="H63" s="38"/>
      <c r="I63" s="40"/>
    </row>
    <row r="64" spans="1:9" ht="18" customHeight="1" x14ac:dyDescent="0.25">
      <c r="A64" s="33">
        <v>43147</v>
      </c>
      <c r="B64" s="27">
        <v>500</v>
      </c>
      <c r="C64" s="26" t="s">
        <v>6</v>
      </c>
      <c r="D64" s="26" t="s">
        <v>40</v>
      </c>
      <c r="G64" s="38"/>
      <c r="H64" s="38"/>
      <c r="I64" s="40"/>
    </row>
    <row r="65" spans="1:9" ht="18" customHeight="1" x14ac:dyDescent="0.25">
      <c r="A65" s="33">
        <v>43150</v>
      </c>
      <c r="B65" s="27">
        <v>22970</v>
      </c>
      <c r="C65" s="26" t="s">
        <v>6</v>
      </c>
      <c r="D65" s="80" t="s">
        <v>243</v>
      </c>
      <c r="G65" s="38"/>
      <c r="H65" s="38"/>
      <c r="I65" s="40"/>
    </row>
    <row r="66" spans="1:9" ht="18" customHeight="1" x14ac:dyDescent="0.25">
      <c r="A66" s="33">
        <v>43150</v>
      </c>
      <c r="B66" s="27">
        <v>1325</v>
      </c>
      <c r="C66" s="26" t="s">
        <v>6</v>
      </c>
      <c r="D66" s="26" t="s">
        <v>250</v>
      </c>
      <c r="G66" s="38"/>
      <c r="H66" s="38"/>
      <c r="I66" s="40"/>
    </row>
    <row r="67" spans="1:9" ht="18" customHeight="1" x14ac:dyDescent="0.25">
      <c r="A67" s="33">
        <v>43150</v>
      </c>
      <c r="B67" s="27">
        <v>34484.78</v>
      </c>
      <c r="C67" s="26" t="s">
        <v>6</v>
      </c>
      <c r="D67" s="80" t="s">
        <v>243</v>
      </c>
      <c r="G67" s="38"/>
      <c r="H67" s="38"/>
      <c r="I67" s="40"/>
    </row>
    <row r="68" spans="1:9" ht="18" customHeight="1" x14ac:dyDescent="0.25">
      <c r="A68" s="33">
        <v>43151</v>
      </c>
      <c r="B68" s="27">
        <v>59770</v>
      </c>
      <c r="C68" s="26" t="s">
        <v>6</v>
      </c>
      <c r="D68" s="80" t="s">
        <v>243</v>
      </c>
      <c r="G68" s="38"/>
      <c r="H68" s="38"/>
      <c r="I68" s="40"/>
    </row>
    <row r="69" spans="1:9" ht="18" customHeight="1" x14ac:dyDescent="0.25">
      <c r="A69" s="33">
        <v>43152</v>
      </c>
      <c r="B69" s="27">
        <v>480</v>
      </c>
      <c r="C69" s="26" t="s">
        <v>6</v>
      </c>
      <c r="D69" s="26" t="s">
        <v>250</v>
      </c>
      <c r="G69" s="38"/>
      <c r="H69" s="38"/>
      <c r="I69" s="40"/>
    </row>
    <row r="70" spans="1:9" ht="18" customHeight="1" x14ac:dyDescent="0.25">
      <c r="A70" s="33">
        <v>43152</v>
      </c>
      <c r="B70" s="27">
        <v>86885</v>
      </c>
      <c r="C70" s="26" t="s">
        <v>6</v>
      </c>
      <c r="D70" s="80" t="s">
        <v>243</v>
      </c>
      <c r="G70" s="38"/>
      <c r="H70" s="38"/>
      <c r="I70" s="40"/>
    </row>
    <row r="71" spans="1:9" ht="18" customHeight="1" x14ac:dyDescent="0.25">
      <c r="A71" s="33">
        <v>43153</v>
      </c>
      <c r="B71" s="27">
        <v>142893.37</v>
      </c>
      <c r="C71" s="26" t="s">
        <v>6</v>
      </c>
      <c r="D71" s="80" t="s">
        <v>243</v>
      </c>
      <c r="G71" s="38"/>
      <c r="H71" s="38"/>
      <c r="I71" s="40"/>
    </row>
    <row r="72" spans="1:9" ht="18" customHeight="1" x14ac:dyDescent="0.25">
      <c r="A72" s="33">
        <v>43154</v>
      </c>
      <c r="B72" s="27">
        <v>7000</v>
      </c>
      <c r="C72" s="26" t="s">
        <v>6</v>
      </c>
      <c r="D72" s="26" t="s">
        <v>253</v>
      </c>
      <c r="G72" s="38"/>
      <c r="H72" s="38"/>
      <c r="I72" s="40"/>
    </row>
    <row r="73" spans="1:9" ht="18" customHeight="1" x14ac:dyDescent="0.25">
      <c r="A73" s="33">
        <v>43154</v>
      </c>
      <c r="B73" s="27">
        <v>5903</v>
      </c>
      <c r="C73" s="26" t="s">
        <v>6</v>
      </c>
      <c r="D73" s="80" t="s">
        <v>243</v>
      </c>
      <c r="G73" s="38"/>
      <c r="H73" s="38"/>
      <c r="I73" s="40"/>
    </row>
    <row r="74" spans="1:9" ht="18" customHeight="1" x14ac:dyDescent="0.25">
      <c r="A74" s="33">
        <v>43154</v>
      </c>
      <c r="B74" s="27">
        <v>320</v>
      </c>
      <c r="C74" s="26" t="s">
        <v>6</v>
      </c>
      <c r="D74" s="26" t="s">
        <v>250</v>
      </c>
      <c r="G74" s="38"/>
      <c r="H74" s="38"/>
      <c r="I74" s="40"/>
    </row>
    <row r="75" spans="1:9" ht="18" customHeight="1" x14ac:dyDescent="0.25">
      <c r="A75" s="33">
        <v>43157</v>
      </c>
      <c r="B75" s="27">
        <v>335</v>
      </c>
      <c r="C75" s="26" t="s">
        <v>6</v>
      </c>
      <c r="D75" s="26" t="s">
        <v>250</v>
      </c>
      <c r="G75" s="38"/>
      <c r="H75" s="38"/>
      <c r="I75" s="40"/>
    </row>
    <row r="76" spans="1:9" ht="18" customHeight="1" x14ac:dyDescent="0.25">
      <c r="A76" s="33">
        <v>43157</v>
      </c>
      <c r="B76" s="27">
        <v>50979</v>
      </c>
      <c r="C76" s="26" t="s">
        <v>6</v>
      </c>
      <c r="D76" s="80" t="s">
        <v>243</v>
      </c>
      <c r="G76" s="38"/>
      <c r="H76" s="38"/>
      <c r="I76" s="40"/>
    </row>
    <row r="77" spans="1:9" ht="18" customHeight="1" x14ac:dyDescent="0.25">
      <c r="A77" s="33">
        <v>43157</v>
      </c>
      <c r="B77" s="27">
        <v>1655</v>
      </c>
      <c r="C77" s="26" t="s">
        <v>6</v>
      </c>
      <c r="D77" s="26" t="s">
        <v>250</v>
      </c>
      <c r="G77" s="38"/>
      <c r="H77" s="38"/>
      <c r="I77" s="40"/>
    </row>
    <row r="78" spans="1:9" ht="18" customHeight="1" x14ac:dyDescent="0.25">
      <c r="A78" s="33">
        <v>43157</v>
      </c>
      <c r="B78" s="27">
        <v>65409.33</v>
      </c>
      <c r="C78" s="26" t="s">
        <v>6</v>
      </c>
      <c r="D78" s="80" t="s">
        <v>243</v>
      </c>
      <c r="G78" s="38"/>
      <c r="H78" s="38"/>
      <c r="I78" s="40"/>
    </row>
    <row r="79" spans="1:9" ht="18" customHeight="1" x14ac:dyDescent="0.25">
      <c r="A79" s="33">
        <v>43158</v>
      </c>
      <c r="B79" s="27">
        <v>37712.76</v>
      </c>
      <c r="C79" s="26" t="s">
        <v>6</v>
      </c>
      <c r="D79" s="80" t="s">
        <v>243</v>
      </c>
      <c r="G79" s="38"/>
      <c r="H79" s="38"/>
      <c r="I79" s="40"/>
    </row>
    <row r="80" spans="1:9" ht="18" customHeight="1" x14ac:dyDescent="0.25">
      <c r="A80" s="33">
        <v>43158</v>
      </c>
      <c r="B80" s="27">
        <v>4985</v>
      </c>
      <c r="C80" s="26" t="s">
        <v>6</v>
      </c>
      <c r="D80" s="26" t="s">
        <v>250</v>
      </c>
      <c r="G80" s="38"/>
      <c r="H80" s="38"/>
      <c r="I80" s="40"/>
    </row>
    <row r="81" spans="1:9" ht="18" customHeight="1" x14ac:dyDescent="0.25">
      <c r="A81" s="33">
        <v>43159</v>
      </c>
      <c r="B81" s="27">
        <v>27610</v>
      </c>
      <c r="C81" s="26" t="s">
        <v>6</v>
      </c>
      <c r="D81" s="80" t="s">
        <v>243</v>
      </c>
      <c r="G81" s="38"/>
      <c r="H81" s="38"/>
      <c r="I81" s="40"/>
    </row>
    <row r="82" spans="1:9" ht="18" customHeight="1" x14ac:dyDescent="0.25">
      <c r="A82" s="33">
        <v>43160</v>
      </c>
      <c r="B82" s="27">
        <v>980</v>
      </c>
      <c r="C82" s="26" t="s">
        <v>6</v>
      </c>
      <c r="D82" s="26" t="s">
        <v>250</v>
      </c>
      <c r="G82" s="38"/>
      <c r="H82" s="38"/>
      <c r="I82" s="40"/>
    </row>
    <row r="83" spans="1:9" ht="18" customHeight="1" x14ac:dyDescent="0.25">
      <c r="A83" s="33">
        <v>43160</v>
      </c>
      <c r="B83" s="27">
        <v>30639</v>
      </c>
      <c r="C83" s="26" t="s">
        <v>6</v>
      </c>
      <c r="D83" s="80" t="s">
        <v>243</v>
      </c>
      <c r="G83" s="38"/>
      <c r="H83" s="38"/>
      <c r="I83" s="40"/>
    </row>
    <row r="84" spans="1:9" ht="18" customHeight="1" x14ac:dyDescent="0.25">
      <c r="A84" s="33">
        <v>43161</v>
      </c>
      <c r="B84" s="27">
        <v>18470</v>
      </c>
      <c r="C84" s="26" t="s">
        <v>6</v>
      </c>
      <c r="D84" s="80" t="s">
        <v>243</v>
      </c>
      <c r="G84" s="38"/>
      <c r="H84" s="38"/>
      <c r="I84" s="40"/>
    </row>
    <row r="85" spans="1:9" ht="18" customHeight="1" x14ac:dyDescent="0.25">
      <c r="A85" s="33">
        <v>43161</v>
      </c>
      <c r="B85" s="27">
        <v>77518</v>
      </c>
      <c r="C85" s="26" t="s">
        <v>6</v>
      </c>
      <c r="D85" s="26" t="s">
        <v>250</v>
      </c>
      <c r="G85" s="38"/>
      <c r="H85" s="38"/>
      <c r="I85" s="40"/>
    </row>
    <row r="86" spans="1:9" ht="18" customHeight="1" x14ac:dyDescent="0.25">
      <c r="A86" s="33">
        <v>43161</v>
      </c>
      <c r="B86" s="27">
        <v>4820100</v>
      </c>
      <c r="C86" s="26" t="s">
        <v>5</v>
      </c>
      <c r="D86" s="26" t="s">
        <v>7</v>
      </c>
      <c r="G86" s="38"/>
      <c r="H86" s="38"/>
      <c r="I86" s="40"/>
    </row>
    <row r="87" spans="1:9" ht="18" customHeight="1" x14ac:dyDescent="0.25">
      <c r="A87" s="33">
        <v>43162</v>
      </c>
      <c r="B87" s="27">
        <v>10000</v>
      </c>
      <c r="C87" s="26" t="s">
        <v>6</v>
      </c>
      <c r="D87" s="26" t="s">
        <v>253</v>
      </c>
      <c r="G87" s="38"/>
      <c r="H87" s="38"/>
      <c r="I87" s="40"/>
    </row>
    <row r="88" spans="1:9" ht="18" customHeight="1" x14ac:dyDescent="0.25">
      <c r="A88" s="33">
        <v>43162</v>
      </c>
      <c r="B88" s="27">
        <v>63966.74</v>
      </c>
      <c r="C88" s="26" t="s">
        <v>6</v>
      </c>
      <c r="D88" s="80" t="s">
        <v>243</v>
      </c>
      <c r="G88" s="38"/>
      <c r="H88" s="38"/>
      <c r="I88" s="40"/>
    </row>
    <row r="89" spans="1:9" ht="18" customHeight="1" x14ac:dyDescent="0.25">
      <c r="A89" s="33">
        <v>43162</v>
      </c>
      <c r="B89" s="27">
        <v>12224.96</v>
      </c>
      <c r="C89" s="26" t="s">
        <v>6</v>
      </c>
      <c r="D89" s="26" t="s">
        <v>250</v>
      </c>
      <c r="G89" s="38"/>
      <c r="H89" s="38"/>
      <c r="I89" s="40"/>
    </row>
    <row r="90" spans="1:9" ht="18" customHeight="1" x14ac:dyDescent="0.25">
      <c r="A90" s="33">
        <v>43164</v>
      </c>
      <c r="B90" s="27">
        <v>645550</v>
      </c>
      <c r="C90" s="26" t="s">
        <v>6</v>
      </c>
      <c r="D90" s="26" t="s">
        <v>250</v>
      </c>
      <c r="G90" s="38"/>
      <c r="H90" s="38"/>
      <c r="I90" s="40"/>
    </row>
    <row r="91" spans="1:9" ht="18" customHeight="1" x14ac:dyDescent="0.25">
      <c r="A91" s="33">
        <v>43164</v>
      </c>
      <c r="B91" s="27">
        <v>60057</v>
      </c>
      <c r="C91" s="26" t="s">
        <v>6</v>
      </c>
      <c r="D91" s="80" t="s">
        <v>243</v>
      </c>
      <c r="G91" s="38"/>
      <c r="H91" s="38"/>
      <c r="I91" s="40"/>
    </row>
    <row r="92" spans="1:9" ht="18" customHeight="1" x14ac:dyDescent="0.25">
      <c r="A92" s="33">
        <v>43165</v>
      </c>
      <c r="B92" s="27">
        <v>31948.68</v>
      </c>
      <c r="C92" s="26" t="s">
        <v>6</v>
      </c>
      <c r="D92" s="80" t="s">
        <v>243</v>
      </c>
      <c r="G92" s="38"/>
      <c r="H92" s="38"/>
      <c r="I92" s="40"/>
    </row>
    <row r="93" spans="1:9" ht="18" customHeight="1" x14ac:dyDescent="0.25">
      <c r="A93" s="33">
        <v>43165</v>
      </c>
      <c r="B93" s="27">
        <v>348720</v>
      </c>
      <c r="C93" s="26" t="s">
        <v>6</v>
      </c>
      <c r="D93" s="26" t="s">
        <v>250</v>
      </c>
      <c r="G93" s="38"/>
      <c r="H93" s="38"/>
      <c r="I93" s="40"/>
    </row>
    <row r="94" spans="1:9" ht="18" customHeight="1" x14ac:dyDescent="0.25">
      <c r="A94" s="33">
        <v>43165</v>
      </c>
      <c r="B94" s="27">
        <v>16000000</v>
      </c>
      <c r="C94" s="26" t="s">
        <v>5</v>
      </c>
      <c r="D94" s="26" t="s">
        <v>97</v>
      </c>
      <c r="G94" s="38"/>
      <c r="H94" s="38"/>
      <c r="I94" s="40"/>
    </row>
    <row r="95" spans="1:9" ht="18" customHeight="1" x14ac:dyDescent="0.25">
      <c r="A95" s="33">
        <v>43166</v>
      </c>
      <c r="B95" s="27">
        <v>55619.99</v>
      </c>
      <c r="C95" s="26" t="s">
        <v>6</v>
      </c>
      <c r="D95" s="80" t="s">
        <v>243</v>
      </c>
      <c r="G95" s="38"/>
      <c r="H95" s="38"/>
      <c r="I95" s="40"/>
    </row>
    <row r="96" spans="1:9" ht="18" customHeight="1" x14ac:dyDescent="0.25">
      <c r="A96" s="33">
        <v>43166</v>
      </c>
      <c r="B96" s="27">
        <v>1460</v>
      </c>
      <c r="C96" s="26" t="s">
        <v>6</v>
      </c>
      <c r="D96" s="26" t="s">
        <v>250</v>
      </c>
      <c r="G96" s="38"/>
      <c r="H96" s="38"/>
      <c r="I96" s="40"/>
    </row>
    <row r="97" spans="1:9" ht="18" customHeight="1" x14ac:dyDescent="0.25">
      <c r="A97" s="33">
        <v>43171</v>
      </c>
      <c r="B97" s="27">
        <v>134004.4</v>
      </c>
      <c r="C97" s="26" t="s">
        <v>6</v>
      </c>
      <c r="D97" s="80" t="s">
        <v>243</v>
      </c>
      <c r="G97" s="38"/>
      <c r="H97" s="38"/>
      <c r="I97" s="40"/>
    </row>
    <row r="98" spans="1:9" ht="18" customHeight="1" x14ac:dyDescent="0.25">
      <c r="A98" s="33">
        <v>43171</v>
      </c>
      <c r="B98" s="27">
        <v>28408.91</v>
      </c>
      <c r="C98" s="26" t="s">
        <v>6</v>
      </c>
      <c r="D98" s="80" t="s">
        <v>243</v>
      </c>
      <c r="G98" s="38"/>
      <c r="H98" s="38"/>
      <c r="I98" s="40"/>
    </row>
    <row r="99" spans="1:9" ht="18" customHeight="1" x14ac:dyDescent="0.25">
      <c r="A99" s="33">
        <v>43171</v>
      </c>
      <c r="B99" s="27">
        <v>6383</v>
      </c>
      <c r="C99" s="26" t="s">
        <v>6</v>
      </c>
      <c r="D99" s="26" t="s">
        <v>250</v>
      </c>
      <c r="G99" s="38"/>
      <c r="H99" s="38"/>
      <c r="I99" s="40"/>
    </row>
    <row r="100" spans="1:9" ht="18" customHeight="1" x14ac:dyDescent="0.25">
      <c r="A100" s="33">
        <v>43171</v>
      </c>
      <c r="B100" s="27">
        <v>34133.919999999998</v>
      </c>
      <c r="C100" s="26" t="s">
        <v>6</v>
      </c>
      <c r="D100" s="80" t="s">
        <v>243</v>
      </c>
      <c r="G100" s="38"/>
      <c r="H100" s="38"/>
      <c r="I100" s="40"/>
    </row>
    <row r="101" spans="1:9" ht="18" customHeight="1" x14ac:dyDescent="0.25">
      <c r="A101" s="33">
        <v>43171</v>
      </c>
      <c r="B101" s="27">
        <v>16643.169999999998</v>
      </c>
      <c r="C101" s="26" t="s">
        <v>6</v>
      </c>
      <c r="D101" s="80" t="s">
        <v>243</v>
      </c>
      <c r="G101" s="38"/>
      <c r="H101" s="38"/>
      <c r="I101" s="40"/>
    </row>
    <row r="102" spans="1:9" ht="18" customHeight="1" x14ac:dyDescent="0.25">
      <c r="A102" s="33">
        <v>43172</v>
      </c>
      <c r="B102" s="27">
        <v>480</v>
      </c>
      <c r="C102" s="26" t="s">
        <v>6</v>
      </c>
      <c r="D102" s="26" t="s">
        <v>250</v>
      </c>
      <c r="G102" s="38"/>
      <c r="H102" s="38"/>
      <c r="I102" s="40"/>
    </row>
    <row r="103" spans="1:9" ht="18" customHeight="1" x14ac:dyDescent="0.25">
      <c r="A103" s="33">
        <v>43173</v>
      </c>
      <c r="B103" s="27">
        <v>19138.2</v>
      </c>
      <c r="C103" s="26" t="s">
        <v>6</v>
      </c>
      <c r="D103" s="80" t="s">
        <v>243</v>
      </c>
      <c r="G103" s="38"/>
      <c r="H103" s="38"/>
      <c r="I103" s="40"/>
    </row>
    <row r="104" spans="1:9" ht="18" customHeight="1" x14ac:dyDescent="0.25">
      <c r="A104" s="33">
        <v>43174</v>
      </c>
      <c r="B104" s="27">
        <v>28778.080000000002</v>
      </c>
      <c r="C104" s="26" t="s">
        <v>6</v>
      </c>
      <c r="D104" s="80" t="s">
        <v>243</v>
      </c>
      <c r="G104" s="38"/>
      <c r="H104" s="38"/>
      <c r="I104" s="40"/>
    </row>
    <row r="105" spans="1:9" ht="18" customHeight="1" x14ac:dyDescent="0.25">
      <c r="A105" s="33">
        <v>43174</v>
      </c>
      <c r="B105" s="27">
        <v>480</v>
      </c>
      <c r="C105" s="26" t="s">
        <v>6</v>
      </c>
      <c r="D105" s="26" t="s">
        <v>250</v>
      </c>
      <c r="G105" s="38"/>
      <c r="H105" s="38"/>
      <c r="I105" s="40"/>
    </row>
    <row r="106" spans="1:9" ht="18" customHeight="1" x14ac:dyDescent="0.25">
      <c r="A106" s="33">
        <v>43175</v>
      </c>
      <c r="B106" s="27">
        <v>1000</v>
      </c>
      <c r="C106" s="26" t="s">
        <v>6</v>
      </c>
      <c r="D106" s="26" t="s">
        <v>40</v>
      </c>
      <c r="G106" s="38"/>
      <c r="H106" s="38"/>
      <c r="I106" s="40"/>
    </row>
    <row r="107" spans="1:9" ht="18" customHeight="1" x14ac:dyDescent="0.25">
      <c r="A107" s="33">
        <v>43175</v>
      </c>
      <c r="B107" s="27">
        <v>2942</v>
      </c>
      <c r="C107" s="26" t="s">
        <v>6</v>
      </c>
      <c r="D107" s="26" t="s">
        <v>250</v>
      </c>
      <c r="G107" s="38"/>
      <c r="H107" s="38"/>
      <c r="I107" s="40"/>
    </row>
    <row r="108" spans="1:9" ht="18" customHeight="1" x14ac:dyDescent="0.25">
      <c r="A108" s="33">
        <v>43175</v>
      </c>
      <c r="B108" s="27">
        <v>30773</v>
      </c>
      <c r="C108" s="26" t="s">
        <v>6</v>
      </c>
      <c r="D108" s="80" t="s">
        <v>243</v>
      </c>
      <c r="G108" s="38"/>
      <c r="H108" s="38"/>
      <c r="I108" s="40"/>
    </row>
    <row r="109" spans="1:9" ht="18" customHeight="1" x14ac:dyDescent="0.25">
      <c r="A109" s="33">
        <v>43178</v>
      </c>
      <c r="B109" s="27">
        <v>51046.7</v>
      </c>
      <c r="C109" s="26" t="s">
        <v>6</v>
      </c>
      <c r="D109" s="80" t="s">
        <v>243</v>
      </c>
      <c r="G109" s="38"/>
      <c r="H109" s="38"/>
      <c r="I109" s="40"/>
    </row>
    <row r="110" spans="1:9" ht="18" customHeight="1" x14ac:dyDescent="0.25">
      <c r="A110" s="33">
        <v>43178</v>
      </c>
      <c r="B110" s="27">
        <v>1471.5</v>
      </c>
      <c r="C110" s="26" t="s">
        <v>6</v>
      </c>
      <c r="D110" s="26" t="s">
        <v>250</v>
      </c>
      <c r="G110" s="38"/>
      <c r="H110" s="38"/>
      <c r="I110" s="40"/>
    </row>
    <row r="111" spans="1:9" ht="18" customHeight="1" x14ac:dyDescent="0.25">
      <c r="A111" s="33">
        <v>43178</v>
      </c>
      <c r="B111" s="27">
        <v>11419</v>
      </c>
      <c r="C111" s="26" t="s">
        <v>6</v>
      </c>
      <c r="D111" s="80" t="s">
        <v>243</v>
      </c>
      <c r="G111" s="38"/>
      <c r="H111" s="38"/>
      <c r="I111" s="40"/>
    </row>
    <row r="112" spans="1:9" ht="18" customHeight="1" x14ac:dyDescent="0.25">
      <c r="A112" s="33">
        <v>43179</v>
      </c>
      <c r="B112" s="27">
        <v>27728</v>
      </c>
      <c r="C112" s="26" t="s">
        <v>6</v>
      </c>
      <c r="D112" s="80" t="s">
        <v>243</v>
      </c>
      <c r="G112" s="38"/>
      <c r="H112" s="38"/>
      <c r="I112" s="40"/>
    </row>
    <row r="113" spans="1:9" ht="18" customHeight="1" x14ac:dyDescent="0.25">
      <c r="A113" s="33">
        <v>43185</v>
      </c>
      <c r="B113" s="27">
        <v>73304.36</v>
      </c>
      <c r="C113" s="26" t="s">
        <v>6</v>
      </c>
      <c r="D113" s="80" t="s">
        <v>243</v>
      </c>
      <c r="G113" s="38"/>
      <c r="H113" s="38"/>
      <c r="I113" s="40"/>
    </row>
    <row r="114" spans="1:9" ht="18" customHeight="1" x14ac:dyDescent="0.25">
      <c r="A114" s="33">
        <v>43185</v>
      </c>
      <c r="B114" s="27">
        <v>12420.7</v>
      </c>
      <c r="C114" s="26" t="s">
        <v>6</v>
      </c>
      <c r="D114" s="80" t="s">
        <v>243</v>
      </c>
      <c r="G114" s="38"/>
      <c r="H114" s="38"/>
      <c r="I114" s="40"/>
    </row>
    <row r="115" spans="1:9" ht="18" customHeight="1" x14ac:dyDescent="0.25">
      <c r="A115" s="33">
        <v>43185</v>
      </c>
      <c r="B115" s="27">
        <v>34876.25</v>
      </c>
      <c r="C115" s="26" t="s">
        <v>6</v>
      </c>
      <c r="D115" s="80" t="s">
        <v>243</v>
      </c>
      <c r="G115" s="38"/>
      <c r="H115" s="38"/>
      <c r="I115" s="40"/>
    </row>
    <row r="116" spans="1:9" ht="18" customHeight="1" x14ac:dyDescent="0.25">
      <c r="A116" s="33">
        <v>43185</v>
      </c>
      <c r="B116" s="27">
        <v>39020</v>
      </c>
      <c r="C116" s="26" t="s">
        <v>6</v>
      </c>
      <c r="D116" s="80" t="s">
        <v>243</v>
      </c>
      <c r="G116" s="38"/>
      <c r="H116" s="38"/>
      <c r="I116" s="40"/>
    </row>
    <row r="117" spans="1:9" ht="18" customHeight="1" x14ac:dyDescent="0.25">
      <c r="A117" s="33">
        <v>43185</v>
      </c>
      <c r="B117" s="27">
        <v>62507</v>
      </c>
      <c r="C117" s="26" t="s">
        <v>6</v>
      </c>
      <c r="D117" s="80" t="s">
        <v>243</v>
      </c>
      <c r="G117" s="38"/>
      <c r="H117" s="38"/>
      <c r="I117" s="40"/>
    </row>
    <row r="118" spans="1:9" ht="18" customHeight="1" x14ac:dyDescent="0.25">
      <c r="A118" s="50" t="s">
        <v>43</v>
      </c>
      <c r="B118" s="34">
        <v>68519.08</v>
      </c>
      <c r="C118" s="26" t="s">
        <v>6</v>
      </c>
      <c r="D118" s="80" t="s">
        <v>243</v>
      </c>
      <c r="G118" s="38"/>
      <c r="H118" s="38"/>
      <c r="I118" s="40"/>
    </row>
    <row r="119" spans="1:9" ht="18" customHeight="1" x14ac:dyDescent="0.25">
      <c r="A119" s="50" t="s">
        <v>44</v>
      </c>
      <c r="B119" s="34">
        <v>28290</v>
      </c>
      <c r="C119" s="26" t="s">
        <v>6</v>
      </c>
      <c r="D119" s="80" t="s">
        <v>243</v>
      </c>
      <c r="G119" s="38"/>
      <c r="H119" s="38"/>
      <c r="I119" s="40"/>
    </row>
    <row r="120" spans="1:9" ht="18" customHeight="1" x14ac:dyDescent="0.25">
      <c r="A120" s="50" t="s">
        <v>45</v>
      </c>
      <c r="B120" s="34">
        <v>13941.42</v>
      </c>
      <c r="C120" s="26" t="s">
        <v>6</v>
      </c>
      <c r="D120" s="80" t="s">
        <v>243</v>
      </c>
      <c r="G120" s="38"/>
      <c r="H120" s="38"/>
      <c r="I120" s="40"/>
    </row>
    <row r="121" spans="1:9" ht="18" customHeight="1" x14ac:dyDescent="0.25">
      <c r="A121" s="50" t="s">
        <v>46</v>
      </c>
      <c r="B121" s="34">
        <v>1000</v>
      </c>
      <c r="C121" s="26" t="s">
        <v>6</v>
      </c>
      <c r="D121" s="26" t="s">
        <v>253</v>
      </c>
      <c r="G121" s="38"/>
      <c r="H121" s="38"/>
      <c r="I121" s="40"/>
    </row>
    <row r="122" spans="1:9" ht="18" customHeight="1" x14ac:dyDescent="0.25">
      <c r="A122" s="50" t="s">
        <v>46</v>
      </c>
      <c r="B122" s="34">
        <v>47876.72</v>
      </c>
      <c r="C122" s="26" t="s">
        <v>6</v>
      </c>
      <c r="D122" s="80" t="s">
        <v>243</v>
      </c>
      <c r="G122" s="38"/>
      <c r="H122" s="38"/>
      <c r="I122" s="40"/>
    </row>
    <row r="123" spans="1:9" ht="18" customHeight="1" x14ac:dyDescent="0.25">
      <c r="A123" s="50" t="s">
        <v>47</v>
      </c>
      <c r="B123" s="34">
        <v>33112.050000000003</v>
      </c>
      <c r="C123" s="26" t="s">
        <v>6</v>
      </c>
      <c r="D123" s="80" t="s">
        <v>243</v>
      </c>
      <c r="G123" s="38"/>
      <c r="H123" s="38"/>
      <c r="I123" s="40"/>
    </row>
    <row r="124" spans="1:9" ht="18" customHeight="1" x14ac:dyDescent="0.25">
      <c r="A124" s="50" t="s">
        <v>47</v>
      </c>
      <c r="B124" s="34">
        <v>99512.07</v>
      </c>
      <c r="C124" s="26" t="s">
        <v>6</v>
      </c>
      <c r="D124" s="80" t="s">
        <v>243</v>
      </c>
      <c r="G124" s="38"/>
      <c r="H124" s="38"/>
      <c r="I124" s="40"/>
    </row>
    <row r="125" spans="1:9" ht="18" customHeight="1" x14ac:dyDescent="0.25">
      <c r="A125" s="50" t="s">
        <v>47</v>
      </c>
      <c r="B125" s="34">
        <v>14650</v>
      </c>
      <c r="C125" s="26" t="s">
        <v>6</v>
      </c>
      <c r="D125" s="80" t="s">
        <v>243</v>
      </c>
      <c r="G125" s="38"/>
      <c r="H125" s="38"/>
      <c r="I125" s="40"/>
    </row>
    <row r="126" spans="1:9" ht="18" customHeight="1" x14ac:dyDescent="0.25">
      <c r="A126" s="50" t="s">
        <v>48</v>
      </c>
      <c r="B126" s="34">
        <v>54461.4</v>
      </c>
      <c r="C126" s="26" t="s">
        <v>6</v>
      </c>
      <c r="D126" s="80" t="s">
        <v>243</v>
      </c>
      <c r="G126" s="38"/>
      <c r="H126" s="38"/>
      <c r="I126" s="40"/>
    </row>
    <row r="127" spans="1:9" ht="18" customHeight="1" x14ac:dyDescent="0.25">
      <c r="A127" s="50" t="s">
        <v>49</v>
      </c>
      <c r="B127" s="34">
        <v>13792.5</v>
      </c>
      <c r="C127" s="26" t="s">
        <v>6</v>
      </c>
      <c r="D127" s="80" t="s">
        <v>243</v>
      </c>
      <c r="G127" s="38"/>
      <c r="H127" s="38"/>
      <c r="I127" s="40"/>
    </row>
    <row r="128" spans="1:9" ht="18" customHeight="1" x14ac:dyDescent="0.25">
      <c r="A128" s="50" t="s">
        <v>50</v>
      </c>
      <c r="B128" s="34">
        <v>56610</v>
      </c>
      <c r="C128" s="26" t="s">
        <v>6</v>
      </c>
      <c r="D128" s="80" t="s">
        <v>243</v>
      </c>
      <c r="G128" s="38"/>
      <c r="H128" s="38"/>
      <c r="I128" s="40"/>
    </row>
    <row r="129" spans="1:9" ht="18" customHeight="1" x14ac:dyDescent="0.25">
      <c r="A129" s="50" t="s">
        <v>51</v>
      </c>
      <c r="B129" s="34">
        <v>702000</v>
      </c>
      <c r="C129" s="26" t="s">
        <v>5</v>
      </c>
      <c r="D129" s="26" t="s">
        <v>122</v>
      </c>
      <c r="G129" s="38"/>
      <c r="H129" s="38"/>
      <c r="I129" s="40"/>
    </row>
    <row r="130" spans="1:9" ht="18" customHeight="1" x14ac:dyDescent="0.25">
      <c r="A130" s="50" t="s">
        <v>51</v>
      </c>
      <c r="B130" s="34">
        <v>3000</v>
      </c>
      <c r="C130" s="26" t="s">
        <v>6</v>
      </c>
      <c r="D130" s="26" t="s">
        <v>253</v>
      </c>
      <c r="G130" s="38"/>
      <c r="H130" s="38"/>
      <c r="I130" s="40"/>
    </row>
    <row r="131" spans="1:9" ht="18" customHeight="1" x14ac:dyDescent="0.25">
      <c r="A131" s="50" t="s">
        <v>51</v>
      </c>
      <c r="B131" s="34">
        <v>72342</v>
      </c>
      <c r="C131" s="26" t="s">
        <v>6</v>
      </c>
      <c r="D131" s="80" t="s">
        <v>243</v>
      </c>
      <c r="G131" s="38"/>
      <c r="H131" s="38"/>
      <c r="I131" s="40"/>
    </row>
    <row r="132" spans="1:9" ht="18" customHeight="1" x14ac:dyDescent="0.25">
      <c r="A132" s="50" t="s">
        <v>52</v>
      </c>
      <c r="B132" s="34">
        <v>39171.800000000003</v>
      </c>
      <c r="C132" s="26" t="s">
        <v>6</v>
      </c>
      <c r="D132" s="80" t="s">
        <v>243</v>
      </c>
      <c r="G132" s="38"/>
      <c r="H132" s="38"/>
      <c r="I132" s="40"/>
    </row>
    <row r="133" spans="1:9" ht="18" customHeight="1" x14ac:dyDescent="0.25">
      <c r="A133" s="50" t="s">
        <v>52</v>
      </c>
      <c r="B133" s="34">
        <v>24291.57</v>
      </c>
      <c r="C133" s="26" t="s">
        <v>6</v>
      </c>
      <c r="D133" s="80" t="s">
        <v>243</v>
      </c>
      <c r="G133" s="38"/>
      <c r="H133" s="38"/>
      <c r="I133" s="40"/>
    </row>
    <row r="134" spans="1:9" ht="18" customHeight="1" x14ac:dyDescent="0.25">
      <c r="A134" s="50" t="s">
        <v>53</v>
      </c>
      <c r="B134" s="34">
        <v>80762.2</v>
      </c>
      <c r="C134" s="26" t="s">
        <v>6</v>
      </c>
      <c r="D134" s="80" t="s">
        <v>243</v>
      </c>
      <c r="G134" s="38"/>
      <c r="H134" s="38"/>
      <c r="I134" s="40"/>
    </row>
    <row r="135" spans="1:9" ht="18" customHeight="1" x14ac:dyDescent="0.25">
      <c r="A135" s="50" t="s">
        <v>54</v>
      </c>
      <c r="B135" s="34">
        <v>3178.5</v>
      </c>
      <c r="C135" s="26" t="s">
        <v>6</v>
      </c>
      <c r="D135" s="26" t="s">
        <v>250</v>
      </c>
      <c r="G135" s="38"/>
      <c r="H135" s="38"/>
      <c r="I135" s="40"/>
    </row>
    <row r="136" spans="1:9" ht="18" customHeight="1" x14ac:dyDescent="0.25">
      <c r="A136" s="50" t="s">
        <v>54</v>
      </c>
      <c r="B136" s="34">
        <v>49479</v>
      </c>
      <c r="C136" s="26" t="s">
        <v>6</v>
      </c>
      <c r="D136" s="80" t="s">
        <v>243</v>
      </c>
      <c r="G136" s="38"/>
      <c r="H136" s="38"/>
      <c r="I136" s="40"/>
    </row>
    <row r="137" spans="1:9" ht="18" customHeight="1" x14ac:dyDescent="0.25">
      <c r="A137" s="50" t="s">
        <v>55</v>
      </c>
      <c r="B137" s="34">
        <v>162097</v>
      </c>
      <c r="C137" s="26" t="s">
        <v>6</v>
      </c>
      <c r="D137" s="80" t="s">
        <v>243</v>
      </c>
      <c r="G137" s="38"/>
      <c r="H137" s="38"/>
      <c r="I137" s="40"/>
    </row>
    <row r="138" spans="1:9" ht="18" customHeight="1" x14ac:dyDescent="0.25">
      <c r="A138" s="50" t="s">
        <v>55</v>
      </c>
      <c r="B138" s="34">
        <v>2451.5</v>
      </c>
      <c r="C138" s="26" t="s">
        <v>6</v>
      </c>
      <c r="D138" s="26" t="s">
        <v>250</v>
      </c>
      <c r="G138" s="38"/>
      <c r="H138" s="38"/>
      <c r="I138" s="40"/>
    </row>
    <row r="139" spans="1:9" ht="18" customHeight="1" x14ac:dyDescent="0.25">
      <c r="A139" s="50" t="s">
        <v>56</v>
      </c>
      <c r="B139" s="34">
        <v>44219.199999999997</v>
      </c>
      <c r="C139" s="26" t="s">
        <v>6</v>
      </c>
      <c r="D139" s="80" t="s">
        <v>243</v>
      </c>
      <c r="G139" s="38"/>
      <c r="H139" s="38"/>
      <c r="I139" s="40"/>
    </row>
    <row r="140" spans="1:9" ht="18" customHeight="1" x14ac:dyDescent="0.25">
      <c r="A140" s="50" t="s">
        <v>56</v>
      </c>
      <c r="B140" s="34">
        <v>137267.1</v>
      </c>
      <c r="C140" s="26" t="s">
        <v>6</v>
      </c>
      <c r="D140" s="26" t="s">
        <v>250</v>
      </c>
      <c r="G140" s="38"/>
      <c r="H140" s="38"/>
      <c r="I140" s="40"/>
    </row>
    <row r="141" spans="1:9" ht="18" customHeight="1" x14ac:dyDescent="0.25">
      <c r="A141" s="50" t="s">
        <v>56</v>
      </c>
      <c r="B141" s="34">
        <v>20000000</v>
      </c>
      <c r="C141" s="26" t="s">
        <v>5</v>
      </c>
      <c r="D141" s="26" t="s">
        <v>97</v>
      </c>
      <c r="G141" s="38"/>
      <c r="H141" s="38"/>
      <c r="I141" s="40"/>
    </row>
    <row r="142" spans="1:9" ht="18" customHeight="1" x14ac:dyDescent="0.25">
      <c r="A142" s="50" t="s">
        <v>57</v>
      </c>
      <c r="B142" s="34">
        <v>46890</v>
      </c>
      <c r="C142" s="26" t="s">
        <v>6</v>
      </c>
      <c r="D142" s="80" t="s">
        <v>243</v>
      </c>
      <c r="G142" s="38"/>
      <c r="H142" s="38"/>
      <c r="I142" s="40"/>
    </row>
    <row r="143" spans="1:9" ht="18" customHeight="1" x14ac:dyDescent="0.25">
      <c r="A143" s="50" t="s">
        <v>57</v>
      </c>
      <c r="B143" s="34">
        <v>1490</v>
      </c>
      <c r="C143" s="26" t="s">
        <v>6</v>
      </c>
      <c r="D143" s="26" t="s">
        <v>250</v>
      </c>
      <c r="G143" s="38"/>
      <c r="H143" s="38"/>
      <c r="I143" s="40"/>
    </row>
    <row r="144" spans="1:9" ht="18" customHeight="1" x14ac:dyDescent="0.25">
      <c r="A144" s="50" t="s">
        <v>58</v>
      </c>
      <c r="B144" s="34">
        <v>84428</v>
      </c>
      <c r="C144" s="26" t="s">
        <v>6</v>
      </c>
      <c r="D144" s="80" t="s">
        <v>243</v>
      </c>
      <c r="G144" s="38"/>
      <c r="H144" s="38"/>
      <c r="I144" s="40"/>
    </row>
    <row r="145" spans="1:9" ht="18" customHeight="1" x14ac:dyDescent="0.25">
      <c r="A145" s="50" t="s">
        <v>58</v>
      </c>
      <c r="B145" s="34">
        <v>9172</v>
      </c>
      <c r="C145" s="26" t="s">
        <v>6</v>
      </c>
      <c r="D145" s="26" t="s">
        <v>250</v>
      </c>
      <c r="G145" s="38"/>
      <c r="H145" s="38"/>
      <c r="I145" s="40"/>
    </row>
    <row r="146" spans="1:9" ht="18" customHeight="1" x14ac:dyDescent="0.25">
      <c r="A146" s="50" t="s">
        <v>59</v>
      </c>
      <c r="B146" s="34">
        <v>4600</v>
      </c>
      <c r="C146" s="26" t="s">
        <v>6</v>
      </c>
      <c r="D146" s="80" t="s">
        <v>243</v>
      </c>
      <c r="G146" s="38"/>
      <c r="H146" s="38"/>
      <c r="I146" s="40"/>
    </row>
    <row r="147" spans="1:9" ht="18" customHeight="1" x14ac:dyDescent="0.25">
      <c r="A147" s="50" t="s">
        <v>60</v>
      </c>
      <c r="B147" s="34">
        <v>45921</v>
      </c>
      <c r="C147" s="26" t="s">
        <v>6</v>
      </c>
      <c r="D147" s="80" t="s">
        <v>243</v>
      </c>
      <c r="G147" s="38"/>
      <c r="H147" s="38"/>
      <c r="I147" s="40"/>
    </row>
    <row r="148" spans="1:9" ht="18" customHeight="1" x14ac:dyDescent="0.25">
      <c r="A148" s="50" t="s">
        <v>60</v>
      </c>
      <c r="B148" s="34">
        <v>980</v>
      </c>
      <c r="C148" s="26" t="s">
        <v>6</v>
      </c>
      <c r="D148" s="26" t="s">
        <v>250</v>
      </c>
      <c r="G148" s="38"/>
      <c r="H148" s="38"/>
      <c r="I148" s="40"/>
    </row>
    <row r="149" spans="1:9" ht="18" customHeight="1" x14ac:dyDescent="0.25">
      <c r="A149" s="50" t="s">
        <v>61</v>
      </c>
      <c r="B149" s="34">
        <v>61455</v>
      </c>
      <c r="C149" s="26" t="s">
        <v>6</v>
      </c>
      <c r="D149" s="80" t="s">
        <v>243</v>
      </c>
      <c r="G149" s="38"/>
      <c r="H149" s="38"/>
      <c r="I149" s="40"/>
    </row>
    <row r="150" spans="1:9" ht="18" customHeight="1" x14ac:dyDescent="0.25">
      <c r="A150" s="50" t="s">
        <v>62</v>
      </c>
      <c r="B150" s="34">
        <v>9740</v>
      </c>
      <c r="C150" s="26" t="s">
        <v>6</v>
      </c>
      <c r="D150" s="80" t="s">
        <v>243</v>
      </c>
      <c r="G150" s="38"/>
      <c r="H150" s="38"/>
      <c r="I150" s="40"/>
    </row>
    <row r="151" spans="1:9" ht="18" customHeight="1" x14ac:dyDescent="0.25">
      <c r="A151" s="50" t="s">
        <v>63</v>
      </c>
      <c r="B151" s="34">
        <v>57241.86</v>
      </c>
      <c r="C151" s="26" t="s">
        <v>6</v>
      </c>
      <c r="D151" s="80" t="s">
        <v>243</v>
      </c>
      <c r="G151" s="38"/>
      <c r="H151" s="38"/>
      <c r="I151" s="40"/>
    </row>
    <row r="152" spans="1:9" ht="18" customHeight="1" x14ac:dyDescent="0.25">
      <c r="A152" s="50" t="s">
        <v>63</v>
      </c>
      <c r="B152" s="34">
        <v>67605</v>
      </c>
      <c r="C152" s="26" t="s">
        <v>5</v>
      </c>
      <c r="D152" s="26" t="s">
        <v>98</v>
      </c>
      <c r="G152" s="38"/>
      <c r="H152" s="38"/>
      <c r="I152" s="40"/>
    </row>
    <row r="153" spans="1:9" ht="18" customHeight="1" x14ac:dyDescent="0.25">
      <c r="A153" s="50" t="s">
        <v>64</v>
      </c>
      <c r="B153" s="34">
        <v>38802</v>
      </c>
      <c r="C153" s="26" t="s">
        <v>6</v>
      </c>
      <c r="D153" s="80" t="s">
        <v>243</v>
      </c>
      <c r="G153" s="38"/>
      <c r="H153" s="38"/>
      <c r="I153" s="40"/>
    </row>
    <row r="154" spans="1:9" ht="18" customHeight="1" x14ac:dyDescent="0.25">
      <c r="A154" s="50" t="s">
        <v>65</v>
      </c>
      <c r="B154" s="34">
        <v>61654.79</v>
      </c>
      <c r="C154" s="26" t="s">
        <v>6</v>
      </c>
      <c r="D154" s="80" t="s">
        <v>243</v>
      </c>
      <c r="G154" s="38"/>
      <c r="H154" s="38"/>
      <c r="I154" s="40"/>
    </row>
    <row r="155" spans="1:9" ht="18" customHeight="1" x14ac:dyDescent="0.25">
      <c r="A155" s="50" t="s">
        <v>65</v>
      </c>
      <c r="B155" s="34">
        <v>980</v>
      </c>
      <c r="C155" s="26" t="s">
        <v>6</v>
      </c>
      <c r="D155" s="26" t="s">
        <v>250</v>
      </c>
      <c r="G155" s="38"/>
      <c r="H155" s="38"/>
      <c r="I155" s="40"/>
    </row>
    <row r="156" spans="1:9" ht="18" customHeight="1" x14ac:dyDescent="0.25">
      <c r="A156" s="50" t="s">
        <v>66</v>
      </c>
      <c r="B156" s="34">
        <v>980</v>
      </c>
      <c r="C156" s="26" t="s">
        <v>6</v>
      </c>
      <c r="D156" s="26" t="s">
        <v>250</v>
      </c>
      <c r="G156" s="38"/>
      <c r="H156" s="38"/>
      <c r="I156" s="40"/>
    </row>
    <row r="157" spans="1:9" ht="18" customHeight="1" x14ac:dyDescent="0.25">
      <c r="A157" s="50" t="s">
        <v>66</v>
      </c>
      <c r="B157" s="34">
        <v>38046</v>
      </c>
      <c r="C157" s="26" t="s">
        <v>6</v>
      </c>
      <c r="D157" s="80" t="s">
        <v>243</v>
      </c>
      <c r="G157" s="38"/>
      <c r="H157" s="38"/>
      <c r="I157" s="40"/>
    </row>
    <row r="158" spans="1:9" ht="18" customHeight="1" x14ac:dyDescent="0.25">
      <c r="A158" s="50" t="s">
        <v>67</v>
      </c>
      <c r="B158" s="34">
        <v>1390</v>
      </c>
      <c r="C158" s="26" t="s">
        <v>6</v>
      </c>
      <c r="D158" s="26" t="s">
        <v>250</v>
      </c>
      <c r="G158" s="38"/>
      <c r="H158" s="38"/>
      <c r="I158" s="40"/>
    </row>
    <row r="159" spans="1:9" ht="18" customHeight="1" x14ac:dyDescent="0.25">
      <c r="A159" s="50" t="s">
        <v>67</v>
      </c>
      <c r="B159" s="34">
        <v>41525.040000000001</v>
      </c>
      <c r="C159" s="26" t="s">
        <v>6</v>
      </c>
      <c r="D159" s="80" t="s">
        <v>243</v>
      </c>
      <c r="G159" s="38"/>
      <c r="H159" s="38"/>
      <c r="I159" s="40"/>
    </row>
    <row r="160" spans="1:9" ht="18" customHeight="1" x14ac:dyDescent="0.25">
      <c r="A160" s="50" t="s">
        <v>68</v>
      </c>
      <c r="B160" s="34">
        <v>76591.91</v>
      </c>
      <c r="C160" s="26" t="s">
        <v>6</v>
      </c>
      <c r="D160" s="80" t="s">
        <v>243</v>
      </c>
      <c r="G160" s="38"/>
      <c r="H160" s="38"/>
      <c r="I160" s="40"/>
    </row>
    <row r="161" spans="1:9" ht="18" customHeight="1" x14ac:dyDescent="0.25">
      <c r="A161" s="50" t="s">
        <v>68</v>
      </c>
      <c r="B161" s="34">
        <v>680</v>
      </c>
      <c r="C161" s="26" t="s">
        <v>6</v>
      </c>
      <c r="D161" s="26" t="s">
        <v>250</v>
      </c>
      <c r="G161" s="38"/>
      <c r="H161" s="38"/>
      <c r="I161" s="40"/>
    </row>
    <row r="162" spans="1:9" ht="18" customHeight="1" x14ac:dyDescent="0.25">
      <c r="A162" s="50" t="s">
        <v>68</v>
      </c>
      <c r="B162" s="34">
        <v>610</v>
      </c>
      <c r="C162" s="26" t="s">
        <v>6</v>
      </c>
      <c r="D162" s="26" t="s">
        <v>250</v>
      </c>
      <c r="G162" s="38"/>
      <c r="H162" s="38"/>
      <c r="I162" s="40"/>
    </row>
    <row r="163" spans="1:9" ht="18" customHeight="1" x14ac:dyDescent="0.25">
      <c r="A163" s="50" t="s">
        <v>68</v>
      </c>
      <c r="B163" s="34">
        <v>13409.5</v>
      </c>
      <c r="C163" s="26" t="s">
        <v>6</v>
      </c>
      <c r="D163" s="80" t="s">
        <v>243</v>
      </c>
      <c r="G163" s="38"/>
      <c r="H163" s="38"/>
      <c r="I163" s="40"/>
    </row>
    <row r="164" spans="1:9" ht="18" customHeight="1" x14ac:dyDescent="0.25">
      <c r="A164" s="50" t="s">
        <v>69</v>
      </c>
      <c r="B164" s="34">
        <v>36806</v>
      </c>
      <c r="C164" s="26" t="s">
        <v>6</v>
      </c>
      <c r="D164" s="80" t="s">
        <v>243</v>
      </c>
      <c r="G164" s="38"/>
      <c r="H164" s="38"/>
      <c r="I164" s="40"/>
    </row>
    <row r="165" spans="1:9" ht="18" customHeight="1" x14ac:dyDescent="0.25">
      <c r="A165" s="50" t="s">
        <v>70</v>
      </c>
      <c r="B165" s="34">
        <v>58348</v>
      </c>
      <c r="C165" s="26" t="s">
        <v>6</v>
      </c>
      <c r="D165" s="26" t="s">
        <v>250</v>
      </c>
      <c r="G165" s="38"/>
      <c r="H165" s="38"/>
      <c r="I165" s="40"/>
    </row>
    <row r="166" spans="1:9" ht="18" customHeight="1" x14ac:dyDescent="0.25">
      <c r="A166" s="50" t="s">
        <v>70</v>
      </c>
      <c r="B166" s="34">
        <v>59701</v>
      </c>
      <c r="C166" s="26" t="s">
        <v>6</v>
      </c>
      <c r="D166" s="80" t="s">
        <v>243</v>
      </c>
      <c r="G166" s="38"/>
      <c r="H166" s="38"/>
      <c r="I166" s="40"/>
    </row>
    <row r="167" spans="1:9" ht="18" customHeight="1" x14ac:dyDescent="0.25">
      <c r="A167" s="51">
        <v>43225</v>
      </c>
      <c r="B167" s="34">
        <v>10930</v>
      </c>
      <c r="C167" s="26" t="s">
        <v>6</v>
      </c>
      <c r="D167" s="80" t="s">
        <v>243</v>
      </c>
      <c r="G167" s="38"/>
      <c r="H167" s="38"/>
      <c r="I167" s="40"/>
    </row>
    <row r="168" spans="1:9" ht="18" customHeight="1" x14ac:dyDescent="0.25">
      <c r="A168" s="50" t="s">
        <v>71</v>
      </c>
      <c r="B168" s="34">
        <v>40000</v>
      </c>
      <c r="C168" s="26" t="s">
        <v>5</v>
      </c>
      <c r="D168" s="35" t="s">
        <v>255</v>
      </c>
      <c r="G168" s="38"/>
      <c r="H168" s="38"/>
      <c r="I168" s="40"/>
    </row>
    <row r="169" spans="1:9" ht="18" customHeight="1" x14ac:dyDescent="0.25">
      <c r="A169" s="50" t="s">
        <v>71</v>
      </c>
      <c r="B169" s="34">
        <v>480</v>
      </c>
      <c r="C169" s="26" t="s">
        <v>6</v>
      </c>
      <c r="D169" s="26" t="s">
        <v>250</v>
      </c>
      <c r="G169" s="38"/>
      <c r="H169" s="38"/>
      <c r="I169" s="40"/>
    </row>
    <row r="170" spans="1:9" ht="18" customHeight="1" x14ac:dyDescent="0.25">
      <c r="A170" s="50" t="s">
        <v>71</v>
      </c>
      <c r="B170" s="34">
        <v>43681</v>
      </c>
      <c r="C170" s="26" t="s">
        <v>6</v>
      </c>
      <c r="D170" s="80" t="s">
        <v>243</v>
      </c>
      <c r="G170" s="38"/>
      <c r="H170" s="38"/>
      <c r="I170" s="40"/>
    </row>
    <row r="171" spans="1:9" ht="18" customHeight="1" x14ac:dyDescent="0.25">
      <c r="A171" s="50" t="s">
        <v>71</v>
      </c>
      <c r="B171" s="34">
        <v>860</v>
      </c>
      <c r="C171" s="26" t="s">
        <v>6</v>
      </c>
      <c r="D171" s="26" t="s">
        <v>250</v>
      </c>
      <c r="G171" s="38"/>
      <c r="H171" s="38"/>
      <c r="I171" s="40"/>
    </row>
    <row r="172" spans="1:9" ht="18" customHeight="1" x14ac:dyDescent="0.25">
      <c r="A172" s="50" t="s">
        <v>71</v>
      </c>
      <c r="B172" s="34">
        <v>86920</v>
      </c>
      <c r="C172" s="26" t="s">
        <v>6</v>
      </c>
      <c r="D172" s="80" t="s">
        <v>243</v>
      </c>
      <c r="G172" s="38"/>
      <c r="H172" s="38"/>
      <c r="I172" s="40"/>
    </row>
    <row r="173" spans="1:9" ht="18" customHeight="1" x14ac:dyDescent="0.25">
      <c r="A173" s="50" t="s">
        <v>71</v>
      </c>
      <c r="B173" s="34">
        <v>17637</v>
      </c>
      <c r="C173" s="26" t="s">
        <v>6</v>
      </c>
      <c r="D173" s="80" t="s">
        <v>243</v>
      </c>
      <c r="G173" s="38"/>
      <c r="H173" s="38"/>
      <c r="I173" s="40"/>
    </row>
    <row r="174" spans="1:9" ht="18" customHeight="1" x14ac:dyDescent="0.25">
      <c r="A174" s="50" t="s">
        <v>72</v>
      </c>
      <c r="B174" s="34">
        <v>1000</v>
      </c>
      <c r="C174" s="26" t="s">
        <v>6</v>
      </c>
      <c r="D174" s="26" t="s">
        <v>40</v>
      </c>
      <c r="G174" s="38"/>
      <c r="H174" s="38"/>
      <c r="I174" s="40"/>
    </row>
    <row r="175" spans="1:9" ht="18" customHeight="1" x14ac:dyDescent="0.25">
      <c r="A175" s="50" t="s">
        <v>72</v>
      </c>
      <c r="B175" s="34">
        <v>11099</v>
      </c>
      <c r="C175" s="26" t="s">
        <v>6</v>
      </c>
      <c r="D175" s="26" t="s">
        <v>250</v>
      </c>
      <c r="G175" s="38"/>
      <c r="H175" s="38"/>
      <c r="I175" s="40"/>
    </row>
    <row r="176" spans="1:9" ht="18" customHeight="1" x14ac:dyDescent="0.25">
      <c r="A176" s="50" t="s">
        <v>72</v>
      </c>
      <c r="B176" s="34">
        <v>97892</v>
      </c>
      <c r="C176" s="26" t="s">
        <v>6</v>
      </c>
      <c r="D176" s="80" t="s">
        <v>243</v>
      </c>
      <c r="G176" s="38"/>
      <c r="H176" s="38"/>
      <c r="I176" s="40"/>
    </row>
    <row r="177" spans="1:9" ht="18" customHeight="1" x14ac:dyDescent="0.25">
      <c r="A177" s="50" t="s">
        <v>72</v>
      </c>
      <c r="B177" s="34">
        <v>10000000</v>
      </c>
      <c r="C177" s="26" t="s">
        <v>5</v>
      </c>
      <c r="D177" s="26" t="s">
        <v>97</v>
      </c>
      <c r="G177" s="38"/>
      <c r="H177" s="38"/>
      <c r="I177" s="40"/>
    </row>
    <row r="178" spans="1:9" ht="18" customHeight="1" x14ac:dyDescent="0.25">
      <c r="A178" s="50" t="s">
        <v>73</v>
      </c>
      <c r="B178" s="34">
        <v>17384.02</v>
      </c>
      <c r="C178" s="26" t="s">
        <v>6</v>
      </c>
      <c r="D178" s="80" t="s">
        <v>243</v>
      </c>
      <c r="G178" s="38"/>
      <c r="H178" s="38"/>
      <c r="I178" s="40"/>
    </row>
    <row r="179" spans="1:9" ht="18" customHeight="1" x14ac:dyDescent="0.25">
      <c r="A179" s="50" t="s">
        <v>74</v>
      </c>
      <c r="B179" s="34">
        <v>22107</v>
      </c>
      <c r="C179" s="26" t="s">
        <v>6</v>
      </c>
      <c r="D179" s="80" t="s">
        <v>243</v>
      </c>
      <c r="G179" s="38"/>
      <c r="H179" s="38"/>
      <c r="I179" s="40"/>
    </row>
    <row r="180" spans="1:9" ht="18" customHeight="1" x14ac:dyDescent="0.25">
      <c r="A180" s="50" t="s">
        <v>74</v>
      </c>
      <c r="B180" s="34">
        <v>345</v>
      </c>
      <c r="C180" s="26" t="s">
        <v>6</v>
      </c>
      <c r="D180" s="26" t="s">
        <v>250</v>
      </c>
      <c r="G180" s="38"/>
      <c r="H180" s="38"/>
      <c r="I180" s="40"/>
    </row>
    <row r="181" spans="1:9" ht="18" customHeight="1" x14ac:dyDescent="0.25">
      <c r="A181" s="50" t="s">
        <v>75</v>
      </c>
      <c r="B181" s="34">
        <v>250000</v>
      </c>
      <c r="C181" s="26" t="s">
        <v>5</v>
      </c>
      <c r="D181" s="35" t="s">
        <v>256</v>
      </c>
      <c r="G181" s="38"/>
      <c r="H181" s="38"/>
      <c r="I181" s="40"/>
    </row>
    <row r="182" spans="1:9" ht="18" customHeight="1" x14ac:dyDescent="0.25">
      <c r="A182" s="50" t="s">
        <v>75</v>
      </c>
      <c r="B182" s="34">
        <v>21003</v>
      </c>
      <c r="C182" s="26" t="s">
        <v>6</v>
      </c>
      <c r="D182" s="80" t="s">
        <v>243</v>
      </c>
      <c r="G182" s="38"/>
      <c r="H182" s="38"/>
      <c r="I182" s="40"/>
    </row>
    <row r="183" spans="1:9" ht="18" customHeight="1" x14ac:dyDescent="0.25">
      <c r="A183" s="50" t="s">
        <v>76</v>
      </c>
      <c r="B183" s="34">
        <v>62784</v>
      </c>
      <c r="C183" s="26" t="s">
        <v>6</v>
      </c>
      <c r="D183" s="26" t="s">
        <v>250</v>
      </c>
      <c r="G183" s="38"/>
      <c r="H183" s="38"/>
      <c r="I183" s="40"/>
    </row>
    <row r="184" spans="1:9" ht="18" customHeight="1" x14ac:dyDescent="0.25">
      <c r="A184" s="50" t="s">
        <v>76</v>
      </c>
      <c r="B184" s="34">
        <v>49991</v>
      </c>
      <c r="C184" s="26" t="s">
        <v>6</v>
      </c>
      <c r="D184" s="80" t="s">
        <v>243</v>
      </c>
      <c r="G184" s="38"/>
      <c r="H184" s="38"/>
      <c r="I184" s="40"/>
    </row>
    <row r="185" spans="1:9" ht="18" customHeight="1" x14ac:dyDescent="0.25">
      <c r="A185" s="50" t="s">
        <v>77</v>
      </c>
      <c r="B185" s="34">
        <v>8200</v>
      </c>
      <c r="C185" s="26" t="s">
        <v>6</v>
      </c>
      <c r="D185" s="26" t="s">
        <v>253</v>
      </c>
      <c r="G185" s="38"/>
      <c r="H185" s="38"/>
      <c r="I185" s="40"/>
    </row>
    <row r="186" spans="1:9" ht="18" customHeight="1" x14ac:dyDescent="0.25">
      <c r="A186" s="50" t="s">
        <v>77</v>
      </c>
      <c r="B186" s="34">
        <v>44004</v>
      </c>
      <c r="C186" s="26" t="s">
        <v>6</v>
      </c>
      <c r="D186" s="80" t="s">
        <v>243</v>
      </c>
      <c r="G186" s="38"/>
      <c r="H186" s="38"/>
      <c r="I186" s="40"/>
    </row>
    <row r="187" spans="1:9" ht="18" customHeight="1" x14ac:dyDescent="0.25">
      <c r="A187" s="50" t="s">
        <v>78</v>
      </c>
      <c r="B187" s="34">
        <v>480</v>
      </c>
      <c r="C187" s="26" t="s">
        <v>6</v>
      </c>
      <c r="D187" s="26" t="s">
        <v>250</v>
      </c>
      <c r="G187" s="38"/>
      <c r="H187" s="38"/>
      <c r="I187" s="40"/>
    </row>
    <row r="188" spans="1:9" ht="18" customHeight="1" x14ac:dyDescent="0.25">
      <c r="A188" s="50" t="s">
        <v>78</v>
      </c>
      <c r="B188" s="34">
        <v>14733</v>
      </c>
      <c r="C188" s="26" t="s">
        <v>6</v>
      </c>
      <c r="D188" s="80" t="s">
        <v>243</v>
      </c>
      <c r="G188" s="38"/>
      <c r="H188" s="38"/>
      <c r="I188" s="40"/>
    </row>
    <row r="189" spans="1:9" ht="18" customHeight="1" x14ac:dyDescent="0.25">
      <c r="A189" s="50" t="s">
        <v>79</v>
      </c>
      <c r="B189" s="34">
        <v>980</v>
      </c>
      <c r="C189" s="26" t="s">
        <v>6</v>
      </c>
      <c r="D189" s="26" t="s">
        <v>250</v>
      </c>
      <c r="G189" s="38"/>
      <c r="H189" s="38"/>
      <c r="I189" s="40"/>
    </row>
    <row r="190" spans="1:9" ht="18" customHeight="1" x14ac:dyDescent="0.25">
      <c r="A190" s="50" t="s">
        <v>79</v>
      </c>
      <c r="B190" s="34">
        <v>45022</v>
      </c>
      <c r="C190" s="26" t="s">
        <v>6</v>
      </c>
      <c r="D190" s="80" t="s">
        <v>243</v>
      </c>
      <c r="G190" s="38"/>
      <c r="H190" s="38"/>
      <c r="I190" s="40"/>
    </row>
    <row r="191" spans="1:9" ht="18" customHeight="1" x14ac:dyDescent="0.25">
      <c r="A191" s="50" t="s">
        <v>80</v>
      </c>
      <c r="B191" s="34">
        <v>67329.5</v>
      </c>
      <c r="C191" s="26" t="s">
        <v>6</v>
      </c>
      <c r="D191" s="80" t="s">
        <v>243</v>
      </c>
      <c r="G191" s="38"/>
      <c r="H191" s="38"/>
      <c r="I191" s="40"/>
    </row>
    <row r="192" spans="1:9" ht="18" customHeight="1" x14ac:dyDescent="0.25">
      <c r="A192" s="50" t="s">
        <v>80</v>
      </c>
      <c r="B192" s="34">
        <v>107350</v>
      </c>
      <c r="C192" s="26" t="s">
        <v>6</v>
      </c>
      <c r="D192" s="26" t="s">
        <v>250</v>
      </c>
      <c r="G192" s="38"/>
      <c r="H192" s="38"/>
      <c r="I192" s="40"/>
    </row>
    <row r="193" spans="1:9" ht="18" customHeight="1" x14ac:dyDescent="0.25">
      <c r="A193" s="50" t="s">
        <v>81</v>
      </c>
      <c r="B193" s="34">
        <v>80625</v>
      </c>
      <c r="C193" s="26" t="s">
        <v>6</v>
      </c>
      <c r="D193" s="80" t="s">
        <v>243</v>
      </c>
      <c r="G193" s="38"/>
      <c r="H193" s="38"/>
      <c r="I193" s="40"/>
    </row>
    <row r="194" spans="1:9" ht="18" customHeight="1" x14ac:dyDescent="0.25">
      <c r="A194" s="50" t="s">
        <v>81</v>
      </c>
      <c r="B194" s="34">
        <v>56198.6</v>
      </c>
      <c r="C194" s="26" t="s">
        <v>6</v>
      </c>
      <c r="D194" s="26" t="s">
        <v>250</v>
      </c>
      <c r="G194" s="38"/>
      <c r="H194" s="38"/>
      <c r="I194" s="40"/>
    </row>
    <row r="195" spans="1:9" ht="18" customHeight="1" x14ac:dyDescent="0.25">
      <c r="A195" s="50" t="s">
        <v>82</v>
      </c>
      <c r="B195" s="34">
        <v>2059.1</v>
      </c>
      <c r="C195" s="26" t="s">
        <v>6</v>
      </c>
      <c r="D195" s="26" t="s">
        <v>250</v>
      </c>
      <c r="G195" s="38"/>
      <c r="H195" s="38"/>
      <c r="I195" s="40"/>
    </row>
    <row r="196" spans="1:9" ht="18" customHeight="1" x14ac:dyDescent="0.25">
      <c r="A196" s="50" t="s">
        <v>82</v>
      </c>
      <c r="B196" s="34">
        <v>200</v>
      </c>
      <c r="C196" s="26" t="s">
        <v>6</v>
      </c>
      <c r="D196" s="26" t="s">
        <v>253</v>
      </c>
      <c r="G196" s="38"/>
      <c r="H196" s="38"/>
      <c r="I196" s="40"/>
    </row>
    <row r="197" spans="1:9" ht="18" customHeight="1" x14ac:dyDescent="0.25">
      <c r="A197" s="50" t="s">
        <v>82</v>
      </c>
      <c r="B197" s="34">
        <v>12110.27</v>
      </c>
      <c r="C197" s="26" t="s">
        <v>6</v>
      </c>
      <c r="D197" s="80" t="s">
        <v>243</v>
      </c>
      <c r="G197" s="38"/>
      <c r="H197" s="38"/>
      <c r="I197" s="40"/>
    </row>
    <row r="198" spans="1:9" ht="18" customHeight="1" x14ac:dyDescent="0.25">
      <c r="A198" s="50" t="s">
        <v>82</v>
      </c>
      <c r="B198" s="34">
        <v>10000000</v>
      </c>
      <c r="C198" s="26" t="s">
        <v>5</v>
      </c>
      <c r="D198" s="113" t="s">
        <v>262</v>
      </c>
      <c r="G198" s="38"/>
      <c r="H198" s="38"/>
      <c r="I198" s="40"/>
    </row>
    <row r="199" spans="1:9" ht="18" customHeight="1" x14ac:dyDescent="0.25">
      <c r="A199" s="50" t="s">
        <v>83</v>
      </c>
      <c r="B199" s="34">
        <v>480</v>
      </c>
      <c r="C199" s="26" t="s">
        <v>6</v>
      </c>
      <c r="D199" s="26" t="s">
        <v>250</v>
      </c>
      <c r="G199" s="38"/>
      <c r="H199" s="38"/>
      <c r="I199" s="40"/>
    </row>
    <row r="200" spans="1:9" ht="18" customHeight="1" x14ac:dyDescent="0.25">
      <c r="A200" s="50" t="s">
        <v>83</v>
      </c>
      <c r="B200" s="34">
        <v>910532</v>
      </c>
      <c r="C200" s="26" t="s">
        <v>6</v>
      </c>
      <c r="D200" s="80" t="s">
        <v>243</v>
      </c>
      <c r="G200" s="38"/>
      <c r="H200" s="38"/>
      <c r="I200" s="40"/>
    </row>
    <row r="201" spans="1:9" ht="18" customHeight="1" x14ac:dyDescent="0.25">
      <c r="A201" s="50" t="s">
        <v>84</v>
      </c>
      <c r="B201" s="34">
        <v>25153</v>
      </c>
      <c r="C201" s="26" t="s">
        <v>6</v>
      </c>
      <c r="D201" s="26" t="s">
        <v>250</v>
      </c>
      <c r="G201" s="38"/>
      <c r="H201" s="38"/>
      <c r="I201" s="40"/>
    </row>
    <row r="202" spans="1:9" ht="18" customHeight="1" x14ac:dyDescent="0.25">
      <c r="A202" s="50" t="s">
        <v>84</v>
      </c>
      <c r="B202" s="34">
        <v>22056</v>
      </c>
      <c r="C202" s="26" t="s">
        <v>6</v>
      </c>
      <c r="D202" s="80" t="s">
        <v>243</v>
      </c>
      <c r="G202" s="38"/>
      <c r="H202" s="38"/>
      <c r="I202" s="40"/>
    </row>
    <row r="203" spans="1:9" ht="18" customHeight="1" x14ac:dyDescent="0.25">
      <c r="A203" s="50" t="s">
        <v>85</v>
      </c>
      <c r="B203" s="34">
        <v>6867</v>
      </c>
      <c r="C203" s="26" t="s">
        <v>6</v>
      </c>
      <c r="D203" s="26" t="s">
        <v>250</v>
      </c>
      <c r="G203" s="38"/>
      <c r="H203" s="38"/>
      <c r="I203" s="40"/>
    </row>
    <row r="204" spans="1:9" ht="18" customHeight="1" x14ac:dyDescent="0.25">
      <c r="A204" s="50" t="s">
        <v>85</v>
      </c>
      <c r="B204" s="34">
        <v>85948</v>
      </c>
      <c r="C204" s="26" t="s">
        <v>6</v>
      </c>
      <c r="D204" s="80" t="s">
        <v>243</v>
      </c>
      <c r="G204" s="38"/>
      <c r="H204" s="38"/>
      <c r="I204" s="40"/>
    </row>
    <row r="205" spans="1:9" ht="18" customHeight="1" x14ac:dyDescent="0.25">
      <c r="A205" s="50" t="s">
        <v>86</v>
      </c>
      <c r="B205" s="34">
        <v>32839.5</v>
      </c>
      <c r="C205" s="26" t="s">
        <v>6</v>
      </c>
      <c r="D205" s="80" t="s">
        <v>243</v>
      </c>
      <c r="G205" s="38"/>
      <c r="H205" s="38"/>
      <c r="I205" s="40"/>
    </row>
    <row r="206" spans="1:9" ht="18" customHeight="1" x14ac:dyDescent="0.25">
      <c r="A206" s="50" t="s">
        <v>87</v>
      </c>
      <c r="B206" s="34">
        <v>29430</v>
      </c>
      <c r="C206" s="26" t="s">
        <v>6</v>
      </c>
      <c r="D206" s="26" t="s">
        <v>250</v>
      </c>
      <c r="G206" s="38"/>
      <c r="H206" s="38"/>
      <c r="I206" s="40"/>
    </row>
    <row r="207" spans="1:9" ht="18" customHeight="1" x14ac:dyDescent="0.25">
      <c r="A207" s="50" t="s">
        <v>87</v>
      </c>
      <c r="B207" s="34">
        <v>17000</v>
      </c>
      <c r="C207" s="26" t="s">
        <v>5</v>
      </c>
      <c r="D207" s="35" t="s">
        <v>257</v>
      </c>
      <c r="G207" s="38"/>
      <c r="H207" s="38"/>
      <c r="I207" s="40"/>
    </row>
    <row r="208" spans="1:9" ht="18" customHeight="1" x14ac:dyDescent="0.25">
      <c r="A208" s="50" t="s">
        <v>87</v>
      </c>
      <c r="B208" s="34">
        <v>3600</v>
      </c>
      <c r="C208" s="26" t="s">
        <v>6</v>
      </c>
      <c r="D208" s="26" t="s">
        <v>253</v>
      </c>
      <c r="G208" s="38"/>
      <c r="H208" s="38"/>
      <c r="I208" s="40"/>
    </row>
    <row r="209" spans="1:9" ht="18" customHeight="1" x14ac:dyDescent="0.25">
      <c r="A209" s="50" t="s">
        <v>87</v>
      </c>
      <c r="B209" s="34">
        <v>24106</v>
      </c>
      <c r="C209" s="26" t="s">
        <v>6</v>
      </c>
      <c r="D209" s="80" t="s">
        <v>243</v>
      </c>
      <c r="G209" s="38"/>
      <c r="H209" s="38"/>
      <c r="I209" s="40"/>
    </row>
    <row r="210" spans="1:9" ht="18" customHeight="1" x14ac:dyDescent="0.25">
      <c r="A210" s="50" t="s">
        <v>88</v>
      </c>
      <c r="B210" s="34">
        <v>21081.26</v>
      </c>
      <c r="C210" s="26" t="s">
        <v>6</v>
      </c>
      <c r="D210" s="80" t="s">
        <v>243</v>
      </c>
      <c r="G210" s="38"/>
      <c r="H210" s="38"/>
      <c r="I210" s="40"/>
    </row>
    <row r="211" spans="1:9" ht="18" customHeight="1" x14ac:dyDescent="0.25">
      <c r="A211" s="50" t="s">
        <v>88</v>
      </c>
      <c r="B211" s="34">
        <v>11016.4</v>
      </c>
      <c r="C211" s="26" t="s">
        <v>6</v>
      </c>
      <c r="D211" s="26" t="s">
        <v>250</v>
      </c>
      <c r="G211" s="38"/>
      <c r="H211" s="38"/>
      <c r="I211" s="40"/>
    </row>
    <row r="212" spans="1:9" ht="18" customHeight="1" x14ac:dyDescent="0.25">
      <c r="A212" s="51">
        <v>43621</v>
      </c>
      <c r="B212" s="34">
        <v>11911.37</v>
      </c>
      <c r="C212" s="26" t="s">
        <v>6</v>
      </c>
      <c r="D212" s="26" t="s">
        <v>250</v>
      </c>
      <c r="G212" s="38"/>
      <c r="H212" s="38"/>
      <c r="I212" s="40"/>
    </row>
    <row r="213" spans="1:9" ht="18" customHeight="1" x14ac:dyDescent="0.25">
      <c r="A213" s="50" t="s">
        <v>89</v>
      </c>
      <c r="B213" s="34">
        <v>2500000</v>
      </c>
      <c r="C213" s="26" t="s">
        <v>5</v>
      </c>
      <c r="D213" s="26" t="s">
        <v>97</v>
      </c>
      <c r="G213" s="38"/>
      <c r="H213" s="38"/>
      <c r="I213" s="40"/>
    </row>
    <row r="214" spans="1:9" ht="18" customHeight="1" x14ac:dyDescent="0.25">
      <c r="A214" s="50" t="s">
        <v>89</v>
      </c>
      <c r="B214" s="34">
        <v>4905</v>
      </c>
      <c r="C214" s="26" t="s">
        <v>6</v>
      </c>
      <c r="D214" s="26" t="s">
        <v>250</v>
      </c>
      <c r="G214" s="38"/>
      <c r="H214" s="38"/>
      <c r="I214" s="40"/>
    </row>
    <row r="215" spans="1:9" ht="18" customHeight="1" x14ac:dyDescent="0.25">
      <c r="A215" s="50" t="s">
        <v>89</v>
      </c>
      <c r="B215" s="34">
        <v>39519.199999999997</v>
      </c>
      <c r="C215" s="26" t="s">
        <v>6</v>
      </c>
      <c r="D215" s="80" t="s">
        <v>243</v>
      </c>
      <c r="G215" s="38"/>
      <c r="H215" s="38"/>
      <c r="I215" s="40"/>
    </row>
    <row r="216" spans="1:9" ht="18" customHeight="1" x14ac:dyDescent="0.25">
      <c r="A216" s="50" t="s">
        <v>90</v>
      </c>
      <c r="B216" s="34">
        <v>980</v>
      </c>
      <c r="C216" s="26" t="s">
        <v>6</v>
      </c>
      <c r="D216" s="26" t="s">
        <v>250</v>
      </c>
      <c r="G216" s="38"/>
      <c r="H216" s="38"/>
      <c r="I216" s="40"/>
    </row>
    <row r="217" spans="1:9" ht="18" customHeight="1" x14ac:dyDescent="0.25">
      <c r="A217" s="50" t="s">
        <v>90</v>
      </c>
      <c r="B217" s="34">
        <v>189692.11</v>
      </c>
      <c r="C217" s="26" t="s">
        <v>6</v>
      </c>
      <c r="D217" s="80" t="s">
        <v>243</v>
      </c>
      <c r="G217" s="38"/>
      <c r="H217" s="38"/>
      <c r="I217" s="40"/>
    </row>
    <row r="218" spans="1:9" ht="18" customHeight="1" x14ac:dyDescent="0.25">
      <c r="A218" s="50" t="s">
        <v>91</v>
      </c>
      <c r="B218" s="34">
        <v>34300</v>
      </c>
      <c r="C218" s="26" t="s">
        <v>6</v>
      </c>
      <c r="D218" s="26" t="s">
        <v>40</v>
      </c>
      <c r="G218" s="38"/>
      <c r="H218" s="38"/>
      <c r="I218" s="40"/>
    </row>
    <row r="219" spans="1:9" ht="18" customHeight="1" x14ac:dyDescent="0.25">
      <c r="A219" s="50" t="s">
        <v>91</v>
      </c>
      <c r="B219" s="34">
        <v>15041</v>
      </c>
      <c r="C219" s="26" t="s">
        <v>6</v>
      </c>
      <c r="D219" s="80" t="s">
        <v>243</v>
      </c>
      <c r="G219" s="38"/>
      <c r="H219" s="38"/>
      <c r="I219" s="40"/>
    </row>
    <row r="220" spans="1:9" ht="18" customHeight="1" x14ac:dyDescent="0.25">
      <c r="A220" s="50" t="s">
        <v>92</v>
      </c>
      <c r="B220" s="34">
        <v>480</v>
      </c>
      <c r="C220" s="26" t="s">
        <v>6</v>
      </c>
      <c r="D220" s="26" t="s">
        <v>250</v>
      </c>
      <c r="G220" s="38"/>
      <c r="H220" s="38"/>
      <c r="I220" s="40"/>
    </row>
    <row r="221" spans="1:9" ht="18" customHeight="1" x14ac:dyDescent="0.25">
      <c r="A221" s="50" t="s">
        <v>92</v>
      </c>
      <c r="B221" s="34">
        <v>63951.17</v>
      </c>
      <c r="C221" s="26" t="s">
        <v>6</v>
      </c>
      <c r="D221" s="80" t="s">
        <v>243</v>
      </c>
      <c r="G221" s="38"/>
      <c r="H221" s="38"/>
      <c r="I221" s="40"/>
    </row>
    <row r="222" spans="1:9" ht="18" customHeight="1" x14ac:dyDescent="0.25">
      <c r="A222" s="50" t="s">
        <v>93</v>
      </c>
      <c r="B222" s="34">
        <v>59369</v>
      </c>
      <c r="C222" s="26" t="s">
        <v>6</v>
      </c>
      <c r="D222" s="80" t="s">
        <v>243</v>
      </c>
      <c r="G222" s="38"/>
      <c r="H222" s="38"/>
      <c r="I222" s="40"/>
    </row>
    <row r="223" spans="1:9" ht="28.5" customHeight="1" x14ac:dyDescent="0.25">
      <c r="A223" s="50" t="s">
        <v>94</v>
      </c>
      <c r="B223" s="34">
        <v>6690000</v>
      </c>
      <c r="C223" s="26" t="s">
        <v>5</v>
      </c>
      <c r="D223" s="35" t="s">
        <v>41</v>
      </c>
      <c r="G223" s="38"/>
      <c r="H223" s="38"/>
      <c r="I223" s="40"/>
    </row>
    <row r="224" spans="1:9" ht="18" customHeight="1" x14ac:dyDescent="0.25">
      <c r="A224" s="50" t="s">
        <v>94</v>
      </c>
      <c r="B224" s="34">
        <v>10000</v>
      </c>
      <c r="C224" s="26" t="s">
        <v>5</v>
      </c>
      <c r="D224" s="35" t="s">
        <v>42</v>
      </c>
      <c r="G224" s="38"/>
      <c r="H224" s="38"/>
      <c r="I224" s="40"/>
    </row>
    <row r="225" spans="1:9" ht="18" customHeight="1" x14ac:dyDescent="0.25">
      <c r="A225" s="50" t="s">
        <v>94</v>
      </c>
      <c r="B225" s="34">
        <v>61786.84</v>
      </c>
      <c r="C225" s="26" t="s">
        <v>6</v>
      </c>
      <c r="D225" s="80" t="s">
        <v>243</v>
      </c>
      <c r="G225" s="38"/>
      <c r="H225" s="38"/>
      <c r="I225" s="40"/>
    </row>
    <row r="226" spans="1:9" ht="18" customHeight="1" x14ac:dyDescent="0.25">
      <c r="A226" s="50" t="s">
        <v>95</v>
      </c>
      <c r="B226" s="34">
        <v>10000</v>
      </c>
      <c r="C226" s="26" t="s">
        <v>5</v>
      </c>
      <c r="D226" s="35" t="s">
        <v>258</v>
      </c>
      <c r="G226" s="38"/>
      <c r="H226" s="38"/>
      <c r="I226" s="40"/>
    </row>
    <row r="227" spans="1:9" ht="18" customHeight="1" x14ac:dyDescent="0.25">
      <c r="A227" s="50" t="s">
        <v>95</v>
      </c>
      <c r="B227" s="34">
        <v>216382.01</v>
      </c>
      <c r="C227" s="26" t="s">
        <v>6</v>
      </c>
      <c r="D227" s="80" t="s">
        <v>243</v>
      </c>
      <c r="G227" s="38"/>
      <c r="H227" s="38"/>
      <c r="I227" s="40"/>
    </row>
    <row r="228" spans="1:9" ht="18" customHeight="1" x14ac:dyDescent="0.25">
      <c r="A228" s="50" t="s">
        <v>95</v>
      </c>
      <c r="B228" s="34">
        <v>2540</v>
      </c>
      <c r="C228" s="26" t="s">
        <v>6</v>
      </c>
      <c r="D228" s="26" t="s">
        <v>250</v>
      </c>
      <c r="G228" s="38"/>
      <c r="H228" s="38"/>
      <c r="I228" s="40"/>
    </row>
    <row r="229" spans="1:9" ht="18" customHeight="1" x14ac:dyDescent="0.25">
      <c r="A229" s="50" t="s">
        <v>95</v>
      </c>
      <c r="B229" s="34">
        <v>3345000</v>
      </c>
      <c r="C229" s="26" t="s">
        <v>5</v>
      </c>
      <c r="D229" s="26" t="s">
        <v>244</v>
      </c>
      <c r="G229" s="38"/>
      <c r="H229" s="38"/>
      <c r="I229" s="40"/>
    </row>
    <row r="230" spans="1:9" ht="18" customHeight="1" x14ac:dyDescent="0.25">
      <c r="A230" s="50" t="s">
        <v>96</v>
      </c>
      <c r="B230" s="34">
        <v>66700</v>
      </c>
      <c r="C230" s="26" t="s">
        <v>6</v>
      </c>
      <c r="D230" s="26" t="s">
        <v>40</v>
      </c>
      <c r="G230" s="38"/>
      <c r="H230" s="38"/>
      <c r="I230" s="40"/>
    </row>
    <row r="231" spans="1:9" ht="18" customHeight="1" x14ac:dyDescent="0.25">
      <c r="A231" s="50" t="s">
        <v>96</v>
      </c>
      <c r="B231" s="34">
        <v>3942</v>
      </c>
      <c r="C231" s="26" t="s">
        <v>6</v>
      </c>
      <c r="D231" s="26" t="s">
        <v>250</v>
      </c>
      <c r="G231" s="38"/>
      <c r="H231" s="38"/>
      <c r="I231" s="40"/>
    </row>
    <row r="232" spans="1:9" ht="18" customHeight="1" x14ac:dyDescent="0.25">
      <c r="A232" s="50" t="s">
        <v>96</v>
      </c>
      <c r="B232" s="34">
        <v>124679.24</v>
      </c>
      <c r="C232" s="26" t="s">
        <v>6</v>
      </c>
      <c r="D232" s="80" t="s">
        <v>243</v>
      </c>
      <c r="G232" s="38"/>
      <c r="H232" s="38"/>
      <c r="I232" s="40"/>
    </row>
    <row r="233" spans="1:9" ht="18" customHeight="1" x14ac:dyDescent="0.25">
      <c r="A233" s="60" t="s">
        <v>111</v>
      </c>
      <c r="B233" s="52">
        <v>64155</v>
      </c>
      <c r="C233" s="26" t="s">
        <v>6</v>
      </c>
      <c r="D233" s="80" t="s">
        <v>243</v>
      </c>
      <c r="G233" s="38"/>
      <c r="H233" s="38"/>
      <c r="I233" s="40"/>
    </row>
    <row r="234" spans="1:9" ht="18" customHeight="1" x14ac:dyDescent="0.25">
      <c r="A234" s="60" t="s">
        <v>111</v>
      </c>
      <c r="B234" s="52">
        <v>2240</v>
      </c>
      <c r="C234" s="26" t="s">
        <v>6</v>
      </c>
      <c r="D234" s="26" t="s">
        <v>250</v>
      </c>
      <c r="G234" s="38"/>
      <c r="H234" s="38"/>
      <c r="I234" s="40"/>
    </row>
    <row r="235" spans="1:9" ht="18" customHeight="1" x14ac:dyDescent="0.25">
      <c r="A235" s="60" t="s">
        <v>112</v>
      </c>
      <c r="B235" s="52">
        <v>144415</v>
      </c>
      <c r="C235" s="26" t="s">
        <v>6</v>
      </c>
      <c r="D235" s="80" t="s">
        <v>243</v>
      </c>
      <c r="G235" s="38"/>
      <c r="H235" s="38"/>
      <c r="I235" s="40"/>
    </row>
    <row r="236" spans="1:9" ht="18" customHeight="1" x14ac:dyDescent="0.25">
      <c r="A236" s="60" t="s">
        <v>113</v>
      </c>
      <c r="B236" s="52">
        <v>10355</v>
      </c>
      <c r="C236" s="26" t="s">
        <v>6</v>
      </c>
      <c r="D236" s="26" t="s">
        <v>250</v>
      </c>
      <c r="G236" s="38"/>
      <c r="H236" s="38"/>
      <c r="I236" s="40"/>
    </row>
    <row r="237" spans="1:9" ht="18" customHeight="1" x14ac:dyDescent="0.25">
      <c r="A237" s="60" t="s">
        <v>113</v>
      </c>
      <c r="B237" s="52">
        <v>81295</v>
      </c>
      <c r="C237" s="26" t="s">
        <v>6</v>
      </c>
      <c r="D237" s="80" t="s">
        <v>243</v>
      </c>
      <c r="G237" s="38"/>
      <c r="H237" s="38"/>
      <c r="I237" s="40"/>
    </row>
    <row r="238" spans="1:9" ht="18" customHeight="1" x14ac:dyDescent="0.25">
      <c r="A238" s="60" t="s">
        <v>114</v>
      </c>
      <c r="B238" s="52">
        <v>30807.5</v>
      </c>
      <c r="C238" s="26" t="s">
        <v>6</v>
      </c>
      <c r="D238" s="80" t="s">
        <v>243</v>
      </c>
      <c r="G238" s="38"/>
      <c r="H238" s="38"/>
      <c r="I238" s="40"/>
    </row>
    <row r="239" spans="1:9" ht="18" customHeight="1" x14ac:dyDescent="0.25">
      <c r="A239" s="60" t="s">
        <v>114</v>
      </c>
      <c r="B239" s="52">
        <v>5590.1</v>
      </c>
      <c r="C239" s="26" t="s">
        <v>6</v>
      </c>
      <c r="D239" s="26" t="s">
        <v>250</v>
      </c>
      <c r="G239" s="38"/>
      <c r="H239" s="38"/>
      <c r="I239" s="40"/>
    </row>
    <row r="240" spans="1:9" ht="25.5" customHeight="1" x14ac:dyDescent="0.25">
      <c r="A240" s="61" t="s">
        <v>114</v>
      </c>
      <c r="B240" s="55">
        <v>250000</v>
      </c>
      <c r="C240" s="56" t="s">
        <v>5</v>
      </c>
      <c r="D240" s="114" t="s">
        <v>121</v>
      </c>
      <c r="G240" s="38"/>
      <c r="H240" s="38"/>
      <c r="I240" s="40"/>
    </row>
    <row r="241" spans="1:9" ht="25.5" customHeight="1" x14ac:dyDescent="0.25">
      <c r="A241" s="61" t="s">
        <v>114</v>
      </c>
      <c r="B241" s="55">
        <v>36000000</v>
      </c>
      <c r="C241" s="56" t="s">
        <v>5</v>
      </c>
      <c r="D241" s="56" t="s">
        <v>97</v>
      </c>
      <c r="G241" s="38"/>
      <c r="H241" s="38"/>
      <c r="I241" s="40"/>
    </row>
    <row r="242" spans="1:9" ht="18" customHeight="1" x14ac:dyDescent="0.25">
      <c r="A242" s="61" t="s">
        <v>115</v>
      </c>
      <c r="B242" s="55">
        <v>600</v>
      </c>
      <c r="C242" s="56" t="s">
        <v>6</v>
      </c>
      <c r="D242" s="56" t="s">
        <v>40</v>
      </c>
      <c r="G242" s="38"/>
      <c r="H242" s="38"/>
      <c r="I242" s="40"/>
    </row>
    <row r="243" spans="1:9" ht="18" customHeight="1" x14ac:dyDescent="0.25">
      <c r="A243" s="61" t="s">
        <v>115</v>
      </c>
      <c r="B243" s="55">
        <v>2071</v>
      </c>
      <c r="C243" s="56" t="s">
        <v>6</v>
      </c>
      <c r="D243" s="26" t="s">
        <v>250</v>
      </c>
      <c r="G243" s="38"/>
      <c r="H243" s="38"/>
      <c r="I243" s="40"/>
    </row>
    <row r="244" spans="1:9" ht="18" customHeight="1" x14ac:dyDescent="0.25">
      <c r="A244" s="61" t="s">
        <v>115</v>
      </c>
      <c r="B244" s="55">
        <v>204912</v>
      </c>
      <c r="C244" s="56" t="s">
        <v>6</v>
      </c>
      <c r="D244" s="80" t="s">
        <v>243</v>
      </c>
      <c r="G244" s="38"/>
      <c r="H244" s="38"/>
      <c r="I244" s="40"/>
    </row>
    <row r="245" spans="1:9" ht="18" customHeight="1" x14ac:dyDescent="0.25">
      <c r="A245" s="61" t="s">
        <v>116</v>
      </c>
      <c r="B245" s="55">
        <v>24236</v>
      </c>
      <c r="C245" s="56" t="s">
        <v>6</v>
      </c>
      <c r="D245" s="80" t="s">
        <v>243</v>
      </c>
      <c r="G245" s="38"/>
      <c r="H245" s="38"/>
      <c r="I245" s="40"/>
    </row>
    <row r="246" spans="1:9" ht="18" customHeight="1" x14ac:dyDescent="0.25">
      <c r="A246" s="61" t="s">
        <v>117</v>
      </c>
      <c r="B246" s="55">
        <v>17172</v>
      </c>
      <c r="C246" s="56" t="s">
        <v>6</v>
      </c>
      <c r="D246" s="80" t="s">
        <v>243</v>
      </c>
      <c r="G246" s="38"/>
      <c r="H246" s="38"/>
      <c r="I246" s="40"/>
    </row>
    <row r="247" spans="1:9" ht="18" customHeight="1" x14ac:dyDescent="0.25">
      <c r="A247" s="61" t="s">
        <v>117</v>
      </c>
      <c r="B247" s="55">
        <v>1962</v>
      </c>
      <c r="C247" s="56" t="s">
        <v>6</v>
      </c>
      <c r="D247" s="26" t="s">
        <v>250</v>
      </c>
      <c r="G247" s="38"/>
      <c r="H247" s="38"/>
      <c r="I247" s="40"/>
    </row>
    <row r="248" spans="1:9" ht="18" customHeight="1" x14ac:dyDescent="0.25">
      <c r="A248" s="61" t="s">
        <v>118</v>
      </c>
      <c r="B248" s="55">
        <v>23850</v>
      </c>
      <c r="C248" s="56" t="s">
        <v>6</v>
      </c>
      <c r="D248" s="80" t="s">
        <v>243</v>
      </c>
      <c r="G248" s="38"/>
      <c r="H248" s="38"/>
      <c r="I248" s="40"/>
    </row>
    <row r="249" spans="1:9" ht="18" customHeight="1" x14ac:dyDescent="0.25">
      <c r="A249" s="61" t="s">
        <v>119</v>
      </c>
      <c r="B249" s="55">
        <v>58477</v>
      </c>
      <c r="C249" s="56" t="s">
        <v>6</v>
      </c>
      <c r="D249" s="80" t="s">
        <v>243</v>
      </c>
      <c r="G249" s="38"/>
      <c r="H249" s="38"/>
      <c r="I249" s="40"/>
    </row>
    <row r="250" spans="1:9" ht="18" customHeight="1" x14ac:dyDescent="0.25">
      <c r="A250" s="61" t="s">
        <v>119</v>
      </c>
      <c r="B250" s="55">
        <v>480</v>
      </c>
      <c r="C250" s="56" t="s">
        <v>6</v>
      </c>
      <c r="D250" s="26" t="s">
        <v>250</v>
      </c>
      <c r="G250" s="38"/>
      <c r="H250" s="38"/>
      <c r="I250" s="40"/>
    </row>
    <row r="251" spans="1:9" ht="18" customHeight="1" x14ac:dyDescent="0.25">
      <c r="A251" s="61" t="s">
        <v>120</v>
      </c>
      <c r="B251" s="55">
        <v>29748</v>
      </c>
      <c r="C251" s="56" t="s">
        <v>6</v>
      </c>
      <c r="D251" s="80" t="s">
        <v>243</v>
      </c>
      <c r="G251" s="38"/>
      <c r="H251" s="38"/>
      <c r="I251" s="40"/>
    </row>
    <row r="252" spans="1:9" ht="18" customHeight="1" x14ac:dyDescent="0.25">
      <c r="A252" s="61" t="s">
        <v>120</v>
      </c>
      <c r="B252" s="55">
        <v>5000</v>
      </c>
      <c r="C252" s="56" t="s">
        <v>6</v>
      </c>
      <c r="D252" s="56" t="s">
        <v>40</v>
      </c>
      <c r="G252" s="38"/>
      <c r="H252" s="38"/>
      <c r="I252" s="40"/>
    </row>
    <row r="253" spans="1:9" ht="18" customHeight="1" x14ac:dyDescent="0.25">
      <c r="A253" s="61" t="s">
        <v>120</v>
      </c>
      <c r="B253" s="55">
        <v>13851</v>
      </c>
      <c r="C253" s="56" t="s">
        <v>6</v>
      </c>
      <c r="D253" s="80" t="s">
        <v>243</v>
      </c>
      <c r="G253" s="38"/>
      <c r="H253" s="38"/>
      <c r="I253" s="40"/>
    </row>
    <row r="254" spans="1:9" ht="18" customHeight="1" x14ac:dyDescent="0.25">
      <c r="A254" s="61" t="s">
        <v>126</v>
      </c>
      <c r="B254" s="57">
        <v>2943</v>
      </c>
      <c r="C254" s="56" t="s">
        <v>6</v>
      </c>
      <c r="D254" s="26" t="s">
        <v>250</v>
      </c>
      <c r="G254" s="38"/>
      <c r="H254" s="38"/>
      <c r="I254" s="40"/>
    </row>
    <row r="255" spans="1:9" ht="18" customHeight="1" x14ac:dyDescent="0.25">
      <c r="A255" s="61" t="s">
        <v>126</v>
      </c>
      <c r="B255" s="57">
        <v>24064.19</v>
      </c>
      <c r="C255" s="56" t="s">
        <v>6</v>
      </c>
      <c r="D255" s="80" t="s">
        <v>243</v>
      </c>
      <c r="G255" s="38"/>
      <c r="H255" s="38"/>
      <c r="I255" s="40"/>
    </row>
    <row r="256" spans="1:9" ht="18" customHeight="1" x14ac:dyDescent="0.25">
      <c r="A256" s="61" t="s">
        <v>127</v>
      </c>
      <c r="B256" s="57">
        <v>20930.5</v>
      </c>
      <c r="C256" s="56" t="s">
        <v>6</v>
      </c>
      <c r="D256" s="80" t="s">
        <v>243</v>
      </c>
      <c r="G256" s="38"/>
      <c r="H256" s="38"/>
      <c r="I256" s="40"/>
    </row>
    <row r="257" spans="1:9" ht="18" customHeight="1" x14ac:dyDescent="0.25">
      <c r="A257" s="61" t="s">
        <v>127</v>
      </c>
      <c r="B257" s="57">
        <v>1500</v>
      </c>
      <c r="C257" s="56" t="s">
        <v>6</v>
      </c>
      <c r="D257" s="56" t="s">
        <v>40</v>
      </c>
      <c r="G257" s="38"/>
      <c r="H257" s="38"/>
      <c r="I257" s="40"/>
    </row>
    <row r="258" spans="1:9" ht="18" customHeight="1" x14ac:dyDescent="0.25">
      <c r="A258" s="61" t="s">
        <v>127</v>
      </c>
      <c r="B258" s="57">
        <v>127604.89</v>
      </c>
      <c r="C258" s="56" t="s">
        <v>6</v>
      </c>
      <c r="D258" s="80" t="s">
        <v>243</v>
      </c>
      <c r="G258" s="38"/>
      <c r="H258" s="38"/>
      <c r="I258" s="40"/>
    </row>
    <row r="259" spans="1:9" ht="18" customHeight="1" x14ac:dyDescent="0.25">
      <c r="A259" s="61" t="s">
        <v>127</v>
      </c>
      <c r="B259" s="57">
        <v>3924</v>
      </c>
      <c r="C259" s="56" t="s">
        <v>6</v>
      </c>
      <c r="D259" s="26" t="s">
        <v>250</v>
      </c>
      <c r="G259" s="38"/>
      <c r="H259" s="38"/>
      <c r="I259" s="40"/>
    </row>
    <row r="260" spans="1:9" ht="18" customHeight="1" x14ac:dyDescent="0.25">
      <c r="A260" s="61" t="s">
        <v>128</v>
      </c>
      <c r="B260" s="57">
        <v>27336</v>
      </c>
      <c r="C260" s="56" t="s">
        <v>6</v>
      </c>
      <c r="D260" s="80" t="s">
        <v>243</v>
      </c>
      <c r="G260" s="38"/>
      <c r="H260" s="38"/>
      <c r="I260" s="40"/>
    </row>
    <row r="261" spans="1:9" ht="18" customHeight="1" x14ac:dyDescent="0.25">
      <c r="A261" s="61" t="s">
        <v>128</v>
      </c>
      <c r="B261" s="57">
        <v>18950</v>
      </c>
      <c r="C261" s="56" t="s">
        <v>6</v>
      </c>
      <c r="D261" s="80" t="s">
        <v>243</v>
      </c>
      <c r="G261" s="38"/>
      <c r="H261" s="38"/>
      <c r="I261" s="40"/>
    </row>
    <row r="262" spans="1:9" ht="18" customHeight="1" x14ac:dyDescent="0.25">
      <c r="A262" s="61" t="s">
        <v>129</v>
      </c>
      <c r="B262" s="57">
        <v>165976.20000000001</v>
      </c>
      <c r="C262" s="56" t="s">
        <v>6</v>
      </c>
      <c r="D262" s="80" t="s">
        <v>243</v>
      </c>
      <c r="G262" s="38"/>
      <c r="H262" s="38"/>
      <c r="I262" s="40"/>
    </row>
    <row r="263" spans="1:9" ht="18" customHeight="1" x14ac:dyDescent="0.25">
      <c r="A263" s="61" t="s">
        <v>130</v>
      </c>
      <c r="B263" s="57">
        <v>55130</v>
      </c>
      <c r="C263" s="56" t="s">
        <v>6</v>
      </c>
      <c r="D263" s="80" t="s">
        <v>243</v>
      </c>
      <c r="G263" s="38"/>
      <c r="H263" s="38"/>
      <c r="I263" s="40"/>
    </row>
    <row r="264" spans="1:9" ht="18" customHeight="1" x14ac:dyDescent="0.25">
      <c r="A264" s="61" t="s">
        <v>131</v>
      </c>
      <c r="B264" s="57">
        <v>76711</v>
      </c>
      <c r="C264" s="56" t="s">
        <v>6</v>
      </c>
      <c r="D264" s="80" t="s">
        <v>243</v>
      </c>
      <c r="G264" s="38"/>
      <c r="H264" s="38"/>
      <c r="I264" s="40"/>
    </row>
    <row r="265" spans="1:9" ht="18" customHeight="1" x14ac:dyDescent="0.25">
      <c r="A265" s="61" t="s">
        <v>131</v>
      </c>
      <c r="B265" s="57">
        <v>3273</v>
      </c>
      <c r="C265" s="56" t="s">
        <v>6</v>
      </c>
      <c r="D265" s="26" t="s">
        <v>250</v>
      </c>
      <c r="G265" s="38"/>
      <c r="H265" s="38"/>
      <c r="I265" s="40"/>
    </row>
    <row r="266" spans="1:9" ht="18" customHeight="1" x14ac:dyDescent="0.25">
      <c r="A266" s="61" t="s">
        <v>132</v>
      </c>
      <c r="B266" s="57">
        <v>2000</v>
      </c>
      <c r="C266" s="56" t="s">
        <v>6</v>
      </c>
      <c r="D266" s="56" t="s">
        <v>40</v>
      </c>
      <c r="G266" s="38"/>
      <c r="H266" s="38"/>
      <c r="I266" s="40"/>
    </row>
    <row r="267" spans="1:9" ht="18" customHeight="1" x14ac:dyDescent="0.25">
      <c r="A267" s="61" t="s">
        <v>132</v>
      </c>
      <c r="B267" s="57">
        <v>43368</v>
      </c>
      <c r="C267" s="56" t="s">
        <v>6</v>
      </c>
      <c r="D267" s="80" t="s">
        <v>243</v>
      </c>
      <c r="G267" s="38"/>
      <c r="H267" s="38"/>
      <c r="I267" s="40"/>
    </row>
    <row r="268" spans="1:9" ht="18" customHeight="1" x14ac:dyDescent="0.25">
      <c r="A268" s="61" t="s">
        <v>133</v>
      </c>
      <c r="B268" s="57">
        <v>39625.72</v>
      </c>
      <c r="C268" s="56" t="s">
        <v>6</v>
      </c>
      <c r="D268" s="80" t="s">
        <v>243</v>
      </c>
      <c r="G268" s="38"/>
      <c r="H268" s="38"/>
      <c r="I268" s="40"/>
    </row>
    <row r="269" spans="1:9" ht="18" customHeight="1" x14ac:dyDescent="0.25">
      <c r="A269" s="61" t="s">
        <v>133</v>
      </c>
      <c r="B269" s="57">
        <v>4905</v>
      </c>
      <c r="C269" s="56" t="s">
        <v>6</v>
      </c>
      <c r="D269" s="26" t="s">
        <v>250</v>
      </c>
      <c r="G269" s="38"/>
      <c r="H269" s="38"/>
      <c r="I269" s="40"/>
    </row>
    <row r="270" spans="1:9" ht="18" customHeight="1" x14ac:dyDescent="0.25">
      <c r="A270" s="61" t="s">
        <v>133</v>
      </c>
      <c r="B270" s="57">
        <v>20000000</v>
      </c>
      <c r="C270" s="56" t="s">
        <v>5</v>
      </c>
      <c r="D270" s="56" t="s">
        <v>97</v>
      </c>
      <c r="G270" s="38"/>
      <c r="H270" s="38"/>
      <c r="I270" s="40"/>
    </row>
    <row r="271" spans="1:9" ht="33" customHeight="1" x14ac:dyDescent="0.25">
      <c r="A271" s="61" t="s">
        <v>134</v>
      </c>
      <c r="B271" s="57">
        <v>3300000</v>
      </c>
      <c r="C271" s="87" t="s">
        <v>249</v>
      </c>
      <c r="D271" s="56" t="s">
        <v>206</v>
      </c>
      <c r="G271" s="38"/>
      <c r="H271" s="38"/>
      <c r="I271" s="40"/>
    </row>
    <row r="272" spans="1:9" ht="18" customHeight="1" x14ac:dyDescent="0.25">
      <c r="A272" s="61" t="s">
        <v>134</v>
      </c>
      <c r="B272" s="57">
        <v>13253.26</v>
      </c>
      <c r="C272" s="56" t="s">
        <v>6</v>
      </c>
      <c r="D272" s="80" t="s">
        <v>243</v>
      </c>
      <c r="G272" s="38"/>
      <c r="H272" s="38"/>
      <c r="I272" s="40"/>
    </row>
    <row r="273" spans="1:9" ht="18" customHeight="1" x14ac:dyDescent="0.25">
      <c r="A273" s="61" t="s">
        <v>134</v>
      </c>
      <c r="B273" s="57">
        <v>980</v>
      </c>
      <c r="C273" s="56" t="s">
        <v>6</v>
      </c>
      <c r="D273" s="26" t="s">
        <v>250</v>
      </c>
      <c r="G273" s="38"/>
      <c r="H273" s="38"/>
      <c r="I273" s="40"/>
    </row>
    <row r="274" spans="1:9" ht="18" customHeight="1" x14ac:dyDescent="0.25">
      <c r="A274" s="61" t="s">
        <v>135</v>
      </c>
      <c r="B274" s="57">
        <v>19526</v>
      </c>
      <c r="C274" s="56" t="s">
        <v>6</v>
      </c>
      <c r="D274" s="80" t="s">
        <v>243</v>
      </c>
      <c r="G274" s="38"/>
      <c r="H274" s="38"/>
      <c r="I274" s="40"/>
    </row>
    <row r="275" spans="1:9" ht="18" customHeight="1" x14ac:dyDescent="0.25">
      <c r="A275" s="61" t="s">
        <v>136</v>
      </c>
      <c r="B275" s="57">
        <v>980</v>
      </c>
      <c r="C275" s="56" t="s">
        <v>6</v>
      </c>
      <c r="D275" s="26" t="s">
        <v>250</v>
      </c>
      <c r="G275" s="38"/>
      <c r="H275" s="38"/>
      <c r="I275" s="40"/>
    </row>
    <row r="276" spans="1:9" ht="18" customHeight="1" x14ac:dyDescent="0.25">
      <c r="A276" s="61" t="s">
        <v>136</v>
      </c>
      <c r="B276" s="57">
        <v>39680.800000000003</v>
      </c>
      <c r="C276" s="56" t="s">
        <v>6</v>
      </c>
      <c r="D276" s="80" t="s">
        <v>243</v>
      </c>
      <c r="G276" s="38"/>
      <c r="H276" s="38"/>
      <c r="I276" s="40"/>
    </row>
    <row r="277" spans="1:9" ht="18" customHeight="1" x14ac:dyDescent="0.25">
      <c r="A277" s="61" t="s">
        <v>137</v>
      </c>
      <c r="B277" s="57">
        <v>6216</v>
      </c>
      <c r="C277" s="56" t="s">
        <v>6</v>
      </c>
      <c r="D277" s="80" t="s">
        <v>243</v>
      </c>
      <c r="G277" s="38"/>
      <c r="H277" s="38"/>
      <c r="I277" s="40"/>
    </row>
    <row r="278" spans="1:9" ht="18.75" customHeight="1" x14ac:dyDescent="0.25">
      <c r="A278" s="61" t="s">
        <v>137</v>
      </c>
      <c r="B278" s="88">
        <v>34555000</v>
      </c>
      <c r="C278" s="26" t="s">
        <v>5</v>
      </c>
      <c r="D278" s="56" t="s">
        <v>245</v>
      </c>
      <c r="G278" s="38"/>
      <c r="H278" s="38"/>
      <c r="I278" s="40"/>
    </row>
    <row r="279" spans="1:9" ht="18" customHeight="1" x14ac:dyDescent="0.25">
      <c r="A279" s="61" t="s">
        <v>138</v>
      </c>
      <c r="B279" s="57">
        <v>9910</v>
      </c>
      <c r="C279" s="56" t="s">
        <v>6</v>
      </c>
      <c r="D279" s="80" t="s">
        <v>243</v>
      </c>
      <c r="G279" s="38"/>
      <c r="H279" s="38"/>
      <c r="I279" s="40"/>
    </row>
    <row r="280" spans="1:9" ht="18" customHeight="1" x14ac:dyDescent="0.25">
      <c r="A280" s="61" t="s">
        <v>138</v>
      </c>
      <c r="B280" s="57">
        <v>1962</v>
      </c>
      <c r="C280" s="56" t="s">
        <v>6</v>
      </c>
      <c r="D280" s="26" t="s">
        <v>250</v>
      </c>
      <c r="G280" s="38"/>
      <c r="H280" s="38"/>
      <c r="I280" s="40"/>
    </row>
    <row r="281" spans="1:9" ht="18" customHeight="1" x14ac:dyDescent="0.25">
      <c r="A281" s="61" t="s">
        <v>139</v>
      </c>
      <c r="B281" s="57">
        <v>175732</v>
      </c>
      <c r="C281" s="56" t="s">
        <v>6</v>
      </c>
      <c r="D281" s="80" t="s">
        <v>243</v>
      </c>
      <c r="G281" s="38"/>
      <c r="H281" s="38"/>
      <c r="I281" s="40"/>
    </row>
    <row r="282" spans="1:9" ht="18" customHeight="1" x14ac:dyDescent="0.25">
      <c r="A282" s="61" t="s">
        <v>140</v>
      </c>
      <c r="B282" s="57">
        <v>27975.55</v>
      </c>
      <c r="C282" s="56" t="s">
        <v>6</v>
      </c>
      <c r="D282" s="80" t="s">
        <v>243</v>
      </c>
      <c r="G282" s="38"/>
      <c r="H282" s="38"/>
      <c r="I282" s="40"/>
    </row>
    <row r="283" spans="1:9" ht="18" customHeight="1" x14ac:dyDescent="0.25">
      <c r="A283" s="61" t="s">
        <v>140</v>
      </c>
      <c r="B283" s="57">
        <v>980</v>
      </c>
      <c r="C283" s="56" t="s">
        <v>6</v>
      </c>
      <c r="D283" s="26" t="s">
        <v>250</v>
      </c>
      <c r="G283" s="38"/>
      <c r="H283" s="38"/>
      <c r="I283" s="40"/>
    </row>
    <row r="284" spans="1:9" ht="18" customHeight="1" x14ac:dyDescent="0.25">
      <c r="A284" s="61" t="s">
        <v>141</v>
      </c>
      <c r="B284" s="57">
        <v>380</v>
      </c>
      <c r="C284" s="56" t="s">
        <v>6</v>
      </c>
      <c r="D284" s="26" t="s">
        <v>250</v>
      </c>
      <c r="G284" s="38"/>
      <c r="H284" s="38"/>
      <c r="I284" s="40"/>
    </row>
    <row r="285" spans="1:9" ht="18" customHeight="1" x14ac:dyDescent="0.25">
      <c r="A285" s="61" t="s">
        <v>141</v>
      </c>
      <c r="B285" s="57">
        <v>17710</v>
      </c>
      <c r="C285" s="56" t="s">
        <v>6</v>
      </c>
      <c r="D285" s="80" t="s">
        <v>243</v>
      </c>
      <c r="G285" s="38"/>
      <c r="H285" s="38"/>
      <c r="I285" s="40"/>
    </row>
    <row r="286" spans="1:9" ht="18" customHeight="1" x14ac:dyDescent="0.25">
      <c r="A286" s="61" t="s">
        <v>142</v>
      </c>
      <c r="B286" s="57">
        <v>500</v>
      </c>
      <c r="C286" s="56" t="s">
        <v>6</v>
      </c>
      <c r="D286" s="56" t="s">
        <v>40</v>
      </c>
      <c r="G286" s="38"/>
      <c r="H286" s="38"/>
      <c r="I286" s="40"/>
    </row>
    <row r="287" spans="1:9" ht="18" customHeight="1" x14ac:dyDescent="0.25">
      <c r="A287" s="61" t="s">
        <v>143</v>
      </c>
      <c r="B287" s="57">
        <v>174847</v>
      </c>
      <c r="C287" s="56" t="s">
        <v>6</v>
      </c>
      <c r="D287" s="80" t="s">
        <v>243</v>
      </c>
      <c r="G287" s="38"/>
      <c r="H287" s="38"/>
      <c r="I287" s="40"/>
    </row>
    <row r="288" spans="1:9" ht="18" customHeight="1" x14ac:dyDescent="0.25">
      <c r="A288" s="61" t="s">
        <v>143</v>
      </c>
      <c r="B288" s="57">
        <v>1460</v>
      </c>
      <c r="C288" s="56" t="s">
        <v>6</v>
      </c>
      <c r="D288" s="26" t="s">
        <v>250</v>
      </c>
      <c r="G288" s="38"/>
      <c r="H288" s="38"/>
      <c r="I288" s="40"/>
    </row>
    <row r="289" spans="1:9" ht="18" customHeight="1" x14ac:dyDescent="0.25">
      <c r="A289" s="61" t="s">
        <v>144</v>
      </c>
      <c r="B289" s="57">
        <v>3189.8</v>
      </c>
      <c r="C289" s="56" t="s">
        <v>6</v>
      </c>
      <c r="D289" s="80" t="s">
        <v>243</v>
      </c>
      <c r="G289" s="38"/>
      <c r="H289" s="38"/>
      <c r="I289" s="40"/>
    </row>
    <row r="290" spans="1:9" ht="18" customHeight="1" x14ac:dyDescent="0.25">
      <c r="A290" s="61" t="s">
        <v>145</v>
      </c>
      <c r="B290" s="57">
        <v>7347</v>
      </c>
      <c r="C290" s="56" t="s">
        <v>6</v>
      </c>
      <c r="D290" s="26" t="s">
        <v>250</v>
      </c>
      <c r="G290" s="38"/>
      <c r="H290" s="38"/>
      <c r="I290" s="40"/>
    </row>
    <row r="291" spans="1:9" ht="18" customHeight="1" x14ac:dyDescent="0.25">
      <c r="A291" s="61" t="s">
        <v>145</v>
      </c>
      <c r="B291" s="57">
        <v>1790</v>
      </c>
      <c r="C291" s="56" t="s">
        <v>6</v>
      </c>
      <c r="D291" s="80" t="s">
        <v>243</v>
      </c>
      <c r="G291" s="38"/>
      <c r="H291" s="38"/>
      <c r="I291" s="40"/>
    </row>
    <row r="292" spans="1:9" ht="18" customHeight="1" x14ac:dyDescent="0.25">
      <c r="A292" s="61" t="s">
        <v>146</v>
      </c>
      <c r="B292" s="57">
        <v>1095</v>
      </c>
      <c r="C292" s="56" t="s">
        <v>6</v>
      </c>
      <c r="D292" s="56" t="s">
        <v>40</v>
      </c>
      <c r="G292" s="38"/>
      <c r="H292" s="38"/>
      <c r="I292" s="40"/>
    </row>
    <row r="293" spans="1:9" ht="18" customHeight="1" x14ac:dyDescent="0.25">
      <c r="A293" s="61" t="s">
        <v>147</v>
      </c>
      <c r="B293" s="57">
        <v>7212</v>
      </c>
      <c r="C293" s="56" t="s">
        <v>6</v>
      </c>
      <c r="D293" s="26" t="s">
        <v>250</v>
      </c>
      <c r="G293" s="38"/>
      <c r="H293" s="38"/>
      <c r="I293" s="40"/>
    </row>
    <row r="294" spans="1:9" ht="18" customHeight="1" x14ac:dyDescent="0.25">
      <c r="A294" s="61" t="s">
        <v>148</v>
      </c>
      <c r="B294" s="57">
        <v>29625</v>
      </c>
      <c r="C294" s="56" t="s">
        <v>6</v>
      </c>
      <c r="D294" s="26" t="s">
        <v>250</v>
      </c>
      <c r="G294" s="38"/>
      <c r="H294" s="38"/>
      <c r="I294" s="40"/>
    </row>
    <row r="295" spans="1:9" ht="18" customHeight="1" x14ac:dyDescent="0.25">
      <c r="A295" s="61" t="s">
        <v>149</v>
      </c>
      <c r="B295" s="57">
        <v>1692</v>
      </c>
      <c r="C295" s="56" t="s">
        <v>6</v>
      </c>
      <c r="D295" s="26" t="s">
        <v>250</v>
      </c>
      <c r="G295" s="38"/>
      <c r="H295" s="38"/>
      <c r="I295" s="40"/>
    </row>
    <row r="296" spans="1:9" ht="18" customHeight="1" x14ac:dyDescent="0.25">
      <c r="A296" s="61" t="s">
        <v>150</v>
      </c>
      <c r="B296" s="57">
        <v>1000</v>
      </c>
      <c r="C296" s="56" t="s">
        <v>6</v>
      </c>
      <c r="D296" s="56" t="s">
        <v>253</v>
      </c>
      <c r="G296" s="38"/>
      <c r="H296" s="38"/>
      <c r="I296" s="40"/>
    </row>
    <row r="297" spans="1:9" ht="18" customHeight="1" x14ac:dyDescent="0.25">
      <c r="A297" s="62">
        <v>43325</v>
      </c>
      <c r="B297" s="57">
        <v>110000</v>
      </c>
      <c r="C297" s="56" t="s">
        <v>5</v>
      </c>
      <c r="D297" s="56" t="s">
        <v>259</v>
      </c>
      <c r="G297" s="38"/>
      <c r="H297" s="38"/>
      <c r="I297" s="40"/>
    </row>
    <row r="298" spans="1:9" ht="18" customHeight="1" x14ac:dyDescent="0.25">
      <c r="A298" s="61" t="s">
        <v>151</v>
      </c>
      <c r="B298" s="57">
        <v>1605</v>
      </c>
      <c r="C298" s="56" t="s">
        <v>6</v>
      </c>
      <c r="D298" s="26" t="s">
        <v>250</v>
      </c>
      <c r="G298" s="38"/>
      <c r="H298" s="38"/>
      <c r="I298" s="40"/>
    </row>
    <row r="299" spans="1:9" ht="18" customHeight="1" x14ac:dyDescent="0.25">
      <c r="A299" s="61" t="s">
        <v>151</v>
      </c>
      <c r="B299" s="57">
        <v>980</v>
      </c>
      <c r="C299" s="56" t="s">
        <v>6</v>
      </c>
      <c r="D299" s="26" t="s">
        <v>250</v>
      </c>
      <c r="G299" s="38"/>
      <c r="H299" s="38"/>
      <c r="I299" s="40"/>
    </row>
    <row r="300" spans="1:9" ht="24" customHeight="1" x14ac:dyDescent="0.25">
      <c r="A300" s="62">
        <v>43327</v>
      </c>
      <c r="B300" s="88">
        <v>11935000</v>
      </c>
      <c r="C300" s="56" t="s">
        <v>5</v>
      </c>
      <c r="D300" s="56" t="s">
        <v>220</v>
      </c>
      <c r="G300" s="38"/>
      <c r="H300" s="38"/>
      <c r="I300" s="40"/>
    </row>
    <row r="301" spans="1:9" ht="18" customHeight="1" x14ac:dyDescent="0.25">
      <c r="A301" s="61" t="s">
        <v>152</v>
      </c>
      <c r="B301" s="57">
        <v>57366</v>
      </c>
      <c r="C301" s="56" t="s">
        <v>6</v>
      </c>
      <c r="D301" s="26" t="s">
        <v>250</v>
      </c>
      <c r="G301" s="38"/>
      <c r="H301" s="38"/>
      <c r="I301" s="40"/>
    </row>
    <row r="302" spans="1:9" ht="18" customHeight="1" x14ac:dyDescent="0.25">
      <c r="A302" s="61" t="s">
        <v>153</v>
      </c>
      <c r="B302" s="57">
        <v>1780</v>
      </c>
      <c r="C302" s="56" t="s">
        <v>6</v>
      </c>
      <c r="D302" s="26" t="s">
        <v>250</v>
      </c>
      <c r="G302" s="38"/>
      <c r="H302" s="38"/>
      <c r="I302" s="40"/>
    </row>
    <row r="303" spans="1:9" ht="18" customHeight="1" x14ac:dyDescent="0.25">
      <c r="A303" s="61" t="s">
        <v>154</v>
      </c>
      <c r="B303" s="57">
        <v>2980</v>
      </c>
      <c r="C303" s="56" t="s">
        <v>6</v>
      </c>
      <c r="D303" s="26" t="s">
        <v>250</v>
      </c>
      <c r="G303" s="38"/>
      <c r="H303" s="38"/>
      <c r="I303" s="40"/>
    </row>
    <row r="304" spans="1:9" ht="18" customHeight="1" x14ac:dyDescent="0.25">
      <c r="A304" s="61" t="s">
        <v>155</v>
      </c>
      <c r="B304" s="57">
        <v>1325</v>
      </c>
      <c r="C304" s="56" t="s">
        <v>6</v>
      </c>
      <c r="D304" s="26" t="s">
        <v>250</v>
      </c>
      <c r="G304" s="38"/>
      <c r="H304" s="38"/>
      <c r="I304" s="40"/>
    </row>
    <row r="305" spans="1:9" ht="18" customHeight="1" x14ac:dyDescent="0.25">
      <c r="A305" s="61" t="s">
        <v>156</v>
      </c>
      <c r="B305" s="57">
        <v>5885</v>
      </c>
      <c r="C305" s="56" t="s">
        <v>6</v>
      </c>
      <c r="D305" s="26" t="s">
        <v>250</v>
      </c>
      <c r="G305" s="38"/>
      <c r="H305" s="38"/>
      <c r="I305" s="40"/>
    </row>
    <row r="306" spans="1:9" ht="18" customHeight="1" x14ac:dyDescent="0.25">
      <c r="A306" s="61" t="s">
        <v>157</v>
      </c>
      <c r="B306" s="57">
        <v>5728.44</v>
      </c>
      <c r="C306" s="56" t="s">
        <v>6</v>
      </c>
      <c r="D306" s="56" t="s">
        <v>40</v>
      </c>
      <c r="G306" s="38"/>
      <c r="H306" s="38"/>
      <c r="I306" s="40"/>
    </row>
    <row r="307" spans="1:9" ht="18" customHeight="1" x14ac:dyDescent="0.25">
      <c r="A307" s="61" t="s">
        <v>158</v>
      </c>
      <c r="B307" s="57">
        <v>13860</v>
      </c>
      <c r="C307" s="56" t="s">
        <v>6</v>
      </c>
      <c r="D307" s="26" t="s">
        <v>250</v>
      </c>
      <c r="G307" s="38"/>
      <c r="H307" s="38"/>
      <c r="I307" s="40"/>
    </row>
    <row r="308" spans="1:9" ht="18" customHeight="1" x14ac:dyDescent="0.25">
      <c r="A308" s="61" t="s">
        <v>159</v>
      </c>
      <c r="B308" s="57">
        <v>5150</v>
      </c>
      <c r="C308" s="56" t="s">
        <v>6</v>
      </c>
      <c r="D308" s="26" t="s">
        <v>250</v>
      </c>
      <c r="G308" s="38"/>
      <c r="H308" s="38"/>
      <c r="I308" s="40"/>
    </row>
    <row r="309" spans="1:9" ht="18" customHeight="1" x14ac:dyDescent="0.25">
      <c r="A309" s="61" t="s">
        <v>160</v>
      </c>
      <c r="B309" s="57">
        <v>345</v>
      </c>
      <c r="C309" s="56" t="s">
        <v>6</v>
      </c>
      <c r="D309" s="26" t="s">
        <v>250</v>
      </c>
      <c r="G309" s="38"/>
      <c r="H309" s="38"/>
      <c r="I309" s="40"/>
    </row>
    <row r="310" spans="1:9" ht="18" customHeight="1" x14ac:dyDescent="0.25">
      <c r="A310" s="61" t="s">
        <v>160</v>
      </c>
      <c r="B310" s="57">
        <v>36329196</v>
      </c>
      <c r="C310" s="56" t="s">
        <v>5</v>
      </c>
      <c r="D310" s="56" t="s">
        <v>97</v>
      </c>
      <c r="G310" s="38"/>
      <c r="H310" s="38"/>
      <c r="I310" s="40"/>
    </row>
    <row r="311" spans="1:9" ht="18" customHeight="1" x14ac:dyDescent="0.25">
      <c r="A311" s="61" t="s">
        <v>161</v>
      </c>
      <c r="B311" s="57">
        <v>345</v>
      </c>
      <c r="C311" s="56" t="s">
        <v>6</v>
      </c>
      <c r="D311" s="26" t="s">
        <v>250</v>
      </c>
      <c r="G311" s="38"/>
      <c r="H311" s="38"/>
      <c r="I311" s="40"/>
    </row>
    <row r="312" spans="1:9" ht="18" customHeight="1" x14ac:dyDescent="0.25">
      <c r="A312" s="61" t="s">
        <v>161</v>
      </c>
      <c r="B312" s="57">
        <v>1500</v>
      </c>
      <c r="C312" s="56" t="s">
        <v>6</v>
      </c>
      <c r="D312" s="56" t="s">
        <v>40</v>
      </c>
      <c r="G312" s="38"/>
      <c r="H312" s="38"/>
      <c r="I312" s="40"/>
    </row>
    <row r="313" spans="1:9" ht="18" customHeight="1" x14ac:dyDescent="0.25">
      <c r="A313" s="61" t="s">
        <v>162</v>
      </c>
      <c r="B313" s="57">
        <v>980</v>
      </c>
      <c r="C313" s="56" t="s">
        <v>6</v>
      </c>
      <c r="D313" s="26" t="s">
        <v>250</v>
      </c>
      <c r="G313" s="38"/>
      <c r="H313" s="38"/>
      <c r="I313" s="40"/>
    </row>
    <row r="314" spans="1:9" ht="18" customHeight="1" x14ac:dyDescent="0.25">
      <c r="A314" s="61" t="s">
        <v>163</v>
      </c>
      <c r="B314" s="57">
        <v>82036.5</v>
      </c>
      <c r="C314" s="56" t="s">
        <v>6</v>
      </c>
      <c r="D314" s="26" t="s">
        <v>250</v>
      </c>
      <c r="G314" s="38"/>
      <c r="H314" s="38"/>
      <c r="I314" s="40"/>
    </row>
    <row r="315" spans="1:9" ht="18" customHeight="1" x14ac:dyDescent="0.25">
      <c r="A315" s="62">
        <v>43360</v>
      </c>
      <c r="B315" s="57">
        <v>1868250</v>
      </c>
      <c r="C315" s="56" t="s">
        <v>5</v>
      </c>
      <c r="D315" s="56" t="s">
        <v>7</v>
      </c>
      <c r="G315" s="38"/>
      <c r="H315" s="38"/>
      <c r="I315" s="40"/>
    </row>
    <row r="316" spans="1:9" ht="18" customHeight="1" x14ac:dyDescent="0.25">
      <c r="A316" s="61" t="s">
        <v>164</v>
      </c>
      <c r="B316" s="57">
        <v>1160</v>
      </c>
      <c r="C316" s="56" t="s">
        <v>6</v>
      </c>
      <c r="D316" s="26" t="s">
        <v>250</v>
      </c>
      <c r="G316" s="38"/>
      <c r="H316" s="38"/>
      <c r="I316" s="40"/>
    </row>
    <row r="317" spans="1:9" ht="18" customHeight="1" x14ac:dyDescent="0.25">
      <c r="A317" s="61" t="s">
        <v>165</v>
      </c>
      <c r="B317" s="57">
        <v>1000</v>
      </c>
      <c r="C317" s="56" t="s">
        <v>6</v>
      </c>
      <c r="D317" s="56" t="s">
        <v>40</v>
      </c>
      <c r="G317" s="38"/>
      <c r="H317" s="38"/>
      <c r="I317" s="40"/>
    </row>
    <row r="318" spans="1:9" ht="18" customHeight="1" x14ac:dyDescent="0.25">
      <c r="A318" s="61" t="s">
        <v>166</v>
      </c>
      <c r="B318" s="57">
        <v>980</v>
      </c>
      <c r="C318" s="56" t="s">
        <v>6</v>
      </c>
      <c r="D318" s="26" t="s">
        <v>250</v>
      </c>
      <c r="G318" s="38"/>
      <c r="H318" s="38"/>
      <c r="I318" s="40"/>
    </row>
    <row r="319" spans="1:9" ht="18" customHeight="1" x14ac:dyDescent="0.25">
      <c r="A319" s="61" t="s">
        <v>167</v>
      </c>
      <c r="B319" s="57">
        <v>345</v>
      </c>
      <c r="C319" s="56" t="s">
        <v>6</v>
      </c>
      <c r="D319" s="26" t="s">
        <v>250</v>
      </c>
      <c r="G319" s="38"/>
      <c r="H319" s="38"/>
      <c r="I319" s="40"/>
    </row>
    <row r="320" spans="1:9" ht="18" customHeight="1" x14ac:dyDescent="0.25">
      <c r="A320" s="61" t="s">
        <v>168</v>
      </c>
      <c r="B320" s="57">
        <v>10912</v>
      </c>
      <c r="C320" s="56" t="s">
        <v>6</v>
      </c>
      <c r="D320" s="26" t="s">
        <v>250</v>
      </c>
      <c r="G320" s="38"/>
      <c r="H320" s="38"/>
      <c r="I320" s="40"/>
    </row>
    <row r="321" spans="1:9" ht="18" customHeight="1" x14ac:dyDescent="0.25">
      <c r="A321" s="61" t="s">
        <v>169</v>
      </c>
      <c r="B321" s="57">
        <v>980</v>
      </c>
      <c r="C321" s="56" t="s">
        <v>6</v>
      </c>
      <c r="D321" s="26" t="s">
        <v>250</v>
      </c>
      <c r="G321" s="38"/>
      <c r="H321" s="38"/>
      <c r="I321" s="40"/>
    </row>
    <row r="322" spans="1:9" ht="18" customHeight="1" x14ac:dyDescent="0.25">
      <c r="A322" s="61" t="s">
        <v>169</v>
      </c>
      <c r="B322" s="57">
        <v>19620</v>
      </c>
      <c r="C322" s="56" t="s">
        <v>6</v>
      </c>
      <c r="D322" s="26" t="s">
        <v>250</v>
      </c>
      <c r="G322" s="38"/>
      <c r="H322" s="38"/>
      <c r="I322" s="40"/>
    </row>
    <row r="323" spans="1:9" ht="18" customHeight="1" x14ac:dyDescent="0.25">
      <c r="A323" s="61" t="s">
        <v>170</v>
      </c>
      <c r="B323" s="57">
        <v>1000</v>
      </c>
      <c r="C323" s="56" t="s">
        <v>6</v>
      </c>
      <c r="D323" s="56" t="s">
        <v>40</v>
      </c>
      <c r="G323" s="38"/>
      <c r="H323" s="38"/>
      <c r="I323" s="40"/>
    </row>
    <row r="324" spans="1:9" ht="18" customHeight="1" x14ac:dyDescent="0.25">
      <c r="A324" s="61" t="s">
        <v>171</v>
      </c>
      <c r="B324" s="57">
        <v>980</v>
      </c>
      <c r="C324" s="56" t="s">
        <v>6</v>
      </c>
      <c r="D324" s="26" t="s">
        <v>250</v>
      </c>
      <c r="G324" s="38"/>
      <c r="H324" s="38"/>
      <c r="I324" s="40"/>
    </row>
    <row r="325" spans="1:9" ht="18" customHeight="1" x14ac:dyDescent="0.25">
      <c r="A325" s="61" t="s">
        <v>171</v>
      </c>
      <c r="B325" s="57">
        <v>1980</v>
      </c>
      <c r="C325" s="56" t="s">
        <v>6</v>
      </c>
      <c r="D325" s="26" t="s">
        <v>250</v>
      </c>
      <c r="G325" s="38"/>
      <c r="H325" s="38"/>
      <c r="I325" s="40"/>
    </row>
    <row r="326" spans="1:9" ht="18" customHeight="1" x14ac:dyDescent="0.25">
      <c r="A326" s="61" t="s">
        <v>172</v>
      </c>
      <c r="B326" s="57">
        <v>1110</v>
      </c>
      <c r="C326" s="56" t="s">
        <v>6</v>
      </c>
      <c r="D326" s="56" t="s">
        <v>207</v>
      </c>
      <c r="G326" s="38"/>
      <c r="H326" s="38"/>
      <c r="I326" s="40"/>
    </row>
    <row r="327" spans="1:9" ht="18" customHeight="1" x14ac:dyDescent="0.25">
      <c r="A327" s="61" t="s">
        <v>172</v>
      </c>
      <c r="B327" s="57">
        <v>777</v>
      </c>
      <c r="C327" s="56" t="s">
        <v>6</v>
      </c>
      <c r="D327" s="56" t="s">
        <v>40</v>
      </c>
      <c r="G327" s="38"/>
      <c r="H327" s="38"/>
      <c r="I327" s="40"/>
    </row>
    <row r="328" spans="1:9" ht="18" customHeight="1" x14ac:dyDescent="0.25">
      <c r="A328" s="61" t="s">
        <v>173</v>
      </c>
      <c r="B328" s="57">
        <v>11928</v>
      </c>
      <c r="C328" s="56" t="s">
        <v>6</v>
      </c>
      <c r="D328" s="26" t="s">
        <v>250</v>
      </c>
      <c r="G328" s="38"/>
      <c r="H328" s="38"/>
      <c r="I328" s="40"/>
    </row>
    <row r="329" spans="1:9" ht="18" customHeight="1" x14ac:dyDescent="0.25">
      <c r="A329" s="61" t="s">
        <v>174</v>
      </c>
      <c r="B329" s="57">
        <v>3940</v>
      </c>
      <c r="C329" s="56" t="s">
        <v>6</v>
      </c>
      <c r="D329" s="26" t="s">
        <v>250</v>
      </c>
      <c r="G329" s="38"/>
      <c r="H329" s="38"/>
      <c r="I329" s="40"/>
    </row>
    <row r="330" spans="1:9" ht="18" customHeight="1" x14ac:dyDescent="0.25">
      <c r="A330" s="61" t="s">
        <v>175</v>
      </c>
      <c r="B330" s="57">
        <v>2000</v>
      </c>
      <c r="C330" s="56" t="s">
        <v>6</v>
      </c>
      <c r="D330" s="56" t="s">
        <v>40</v>
      </c>
      <c r="G330" s="38"/>
      <c r="H330" s="38"/>
      <c r="I330" s="40"/>
    </row>
    <row r="331" spans="1:9" ht="18" customHeight="1" x14ac:dyDescent="0.25">
      <c r="A331" s="61" t="s">
        <v>176</v>
      </c>
      <c r="B331" s="57">
        <v>3942</v>
      </c>
      <c r="C331" s="56" t="s">
        <v>6</v>
      </c>
      <c r="D331" s="26" t="s">
        <v>250</v>
      </c>
      <c r="G331" s="38"/>
      <c r="H331" s="38"/>
      <c r="I331" s="40"/>
    </row>
    <row r="332" spans="1:9" ht="18" customHeight="1" x14ac:dyDescent="0.25">
      <c r="A332" s="61" t="s">
        <v>177</v>
      </c>
      <c r="B332" s="57">
        <v>4905</v>
      </c>
      <c r="C332" s="56" t="s">
        <v>6</v>
      </c>
      <c r="D332" s="26" t="s">
        <v>250</v>
      </c>
      <c r="G332" s="38"/>
      <c r="H332" s="38"/>
      <c r="I332" s="40"/>
    </row>
    <row r="333" spans="1:9" ht="18" customHeight="1" x14ac:dyDescent="0.25">
      <c r="A333" s="61" t="s">
        <v>178</v>
      </c>
      <c r="B333" s="57">
        <v>345</v>
      </c>
      <c r="C333" s="56" t="s">
        <v>6</v>
      </c>
      <c r="D333" s="26" t="s">
        <v>250</v>
      </c>
      <c r="G333" s="38"/>
      <c r="H333" s="38"/>
      <c r="I333" s="40"/>
    </row>
    <row r="334" spans="1:9" ht="18" customHeight="1" x14ac:dyDescent="0.25">
      <c r="A334" s="61" t="s">
        <v>179</v>
      </c>
      <c r="B334" s="57">
        <v>5235</v>
      </c>
      <c r="C334" s="56" t="s">
        <v>6</v>
      </c>
      <c r="D334" s="26" t="s">
        <v>250</v>
      </c>
      <c r="G334" s="38"/>
      <c r="H334" s="38"/>
      <c r="I334" s="40"/>
    </row>
    <row r="335" spans="1:9" ht="18" customHeight="1" x14ac:dyDescent="0.25">
      <c r="A335" s="61" t="s">
        <v>180</v>
      </c>
      <c r="B335" s="57">
        <v>5218.5</v>
      </c>
      <c r="C335" s="56" t="s">
        <v>6</v>
      </c>
      <c r="D335" s="26" t="s">
        <v>250</v>
      </c>
      <c r="G335" s="38"/>
      <c r="H335" s="38"/>
      <c r="I335" s="40"/>
    </row>
    <row r="336" spans="1:9" ht="18" customHeight="1" x14ac:dyDescent="0.25">
      <c r="A336" s="61" t="s">
        <v>181</v>
      </c>
      <c r="B336" s="57">
        <v>480</v>
      </c>
      <c r="C336" s="56" t="s">
        <v>6</v>
      </c>
      <c r="D336" s="26" t="s">
        <v>250</v>
      </c>
      <c r="G336" s="38"/>
      <c r="H336" s="38"/>
      <c r="I336" s="40"/>
    </row>
    <row r="337" spans="1:9" ht="27.75" customHeight="1" x14ac:dyDescent="0.25">
      <c r="A337" s="61" t="s">
        <v>181</v>
      </c>
      <c r="B337" s="57">
        <v>501703.17</v>
      </c>
      <c r="C337" s="56" t="s">
        <v>221</v>
      </c>
      <c r="D337" s="56" t="s">
        <v>222</v>
      </c>
      <c r="G337" s="38"/>
      <c r="H337" s="38"/>
      <c r="I337" s="40"/>
    </row>
    <row r="338" spans="1:9" ht="18" customHeight="1" x14ac:dyDescent="0.25">
      <c r="A338" s="61" t="s">
        <v>182</v>
      </c>
      <c r="B338" s="57">
        <v>780</v>
      </c>
      <c r="C338" s="56" t="s">
        <v>6</v>
      </c>
      <c r="D338" s="26" t="s">
        <v>250</v>
      </c>
      <c r="G338" s="38"/>
      <c r="H338" s="38"/>
      <c r="I338" s="40"/>
    </row>
    <row r="339" spans="1:9" ht="18" customHeight="1" x14ac:dyDescent="0.25">
      <c r="A339" s="61" t="s">
        <v>183</v>
      </c>
      <c r="B339" s="57">
        <v>980</v>
      </c>
      <c r="C339" s="56" t="s">
        <v>6</v>
      </c>
      <c r="D339" s="26" t="s">
        <v>250</v>
      </c>
      <c r="G339" s="38"/>
      <c r="H339" s="38"/>
      <c r="I339" s="40"/>
    </row>
    <row r="340" spans="1:9" ht="26.25" customHeight="1" x14ac:dyDescent="0.25">
      <c r="A340" s="61" t="s">
        <v>184</v>
      </c>
      <c r="B340" s="57">
        <v>230000</v>
      </c>
      <c r="C340" s="59" t="s">
        <v>5</v>
      </c>
      <c r="D340" s="56" t="s">
        <v>246</v>
      </c>
      <c r="G340" s="38"/>
      <c r="H340" s="38"/>
      <c r="I340" s="40"/>
    </row>
    <row r="341" spans="1:9" ht="29.25" customHeight="1" x14ac:dyDescent="0.25">
      <c r="A341" s="61" t="s">
        <v>184</v>
      </c>
      <c r="B341" s="57">
        <v>74376000</v>
      </c>
      <c r="C341" s="26" t="s">
        <v>5</v>
      </c>
      <c r="D341" s="56" t="s">
        <v>219</v>
      </c>
      <c r="G341" s="73"/>
      <c r="H341" s="38"/>
      <c r="I341" s="40"/>
    </row>
    <row r="342" spans="1:9" ht="25.5" customHeight="1" x14ac:dyDescent="0.25">
      <c r="A342" s="61" t="s">
        <v>185</v>
      </c>
      <c r="B342" s="57">
        <v>550000</v>
      </c>
      <c r="C342" s="58" t="s">
        <v>209</v>
      </c>
      <c r="D342" s="56" t="s">
        <v>208</v>
      </c>
      <c r="G342" s="38"/>
      <c r="H342" s="38"/>
      <c r="I342" s="40"/>
    </row>
    <row r="343" spans="1:9" ht="26.25" customHeight="1" x14ac:dyDescent="0.25">
      <c r="A343" s="61" t="s">
        <v>185</v>
      </c>
      <c r="B343" s="57">
        <v>1000000</v>
      </c>
      <c r="C343" s="58" t="s">
        <v>209</v>
      </c>
      <c r="D343" s="56" t="s">
        <v>210</v>
      </c>
      <c r="G343" s="38"/>
      <c r="H343" s="38"/>
      <c r="I343" s="40"/>
    </row>
    <row r="344" spans="1:9" ht="28.5" customHeight="1" x14ac:dyDescent="0.25">
      <c r="A344" s="61" t="s">
        <v>185</v>
      </c>
      <c r="B344" s="57">
        <v>3000000</v>
      </c>
      <c r="C344" s="58" t="s">
        <v>209</v>
      </c>
      <c r="D344" s="56" t="s">
        <v>211</v>
      </c>
      <c r="G344" s="38"/>
      <c r="H344" s="38"/>
      <c r="I344" s="40"/>
    </row>
    <row r="345" spans="1:9" ht="27" customHeight="1" x14ac:dyDescent="0.25">
      <c r="A345" s="61" t="s">
        <v>185</v>
      </c>
      <c r="B345" s="57">
        <v>1980198</v>
      </c>
      <c r="C345" s="58" t="s">
        <v>209</v>
      </c>
      <c r="D345" s="56" t="s">
        <v>212</v>
      </c>
      <c r="G345" s="38"/>
      <c r="H345" s="38"/>
      <c r="I345" s="40"/>
    </row>
    <row r="346" spans="1:9" ht="28.5" customHeight="1" x14ac:dyDescent="0.25">
      <c r="A346" s="61" t="s">
        <v>185</v>
      </c>
      <c r="B346" s="57">
        <v>30000</v>
      </c>
      <c r="C346" s="58" t="s">
        <v>209</v>
      </c>
      <c r="D346" s="56" t="s">
        <v>213</v>
      </c>
      <c r="G346" s="38"/>
      <c r="H346" s="38"/>
      <c r="I346" s="40"/>
    </row>
    <row r="347" spans="1:9" ht="29.25" customHeight="1" x14ac:dyDescent="0.25">
      <c r="A347" s="61" t="s">
        <v>185</v>
      </c>
      <c r="B347" s="57">
        <v>1000000</v>
      </c>
      <c r="C347" s="58" t="s">
        <v>209</v>
      </c>
      <c r="D347" s="56" t="s">
        <v>214</v>
      </c>
      <c r="G347" s="38"/>
      <c r="H347" s="38"/>
      <c r="I347" s="40"/>
    </row>
    <row r="348" spans="1:9" ht="35.25" customHeight="1" x14ac:dyDescent="0.25">
      <c r="A348" s="61" t="s">
        <v>185</v>
      </c>
      <c r="B348" s="57">
        <v>100000</v>
      </c>
      <c r="C348" s="58" t="s">
        <v>209</v>
      </c>
      <c r="D348" s="56" t="s">
        <v>215</v>
      </c>
      <c r="G348" s="38"/>
      <c r="H348" s="38"/>
      <c r="I348" s="40"/>
    </row>
    <row r="349" spans="1:9" ht="35.25" customHeight="1" x14ac:dyDescent="0.25">
      <c r="A349" s="62">
        <v>43416</v>
      </c>
      <c r="B349" s="57">
        <v>3750000</v>
      </c>
      <c r="C349" s="58" t="s">
        <v>209</v>
      </c>
      <c r="D349" s="56" t="s">
        <v>223</v>
      </c>
      <c r="G349" s="38"/>
      <c r="H349" s="38"/>
      <c r="I349" s="40"/>
    </row>
    <row r="350" spans="1:9" ht="30.75" customHeight="1" x14ac:dyDescent="0.25">
      <c r="A350" s="61" t="s">
        <v>186</v>
      </c>
      <c r="B350" s="57">
        <v>19802</v>
      </c>
      <c r="C350" s="58" t="s">
        <v>209</v>
      </c>
      <c r="D350" s="56" t="s">
        <v>212</v>
      </c>
      <c r="G350" s="38"/>
      <c r="H350" s="38"/>
      <c r="I350" s="40"/>
    </row>
    <row r="351" spans="1:9" ht="18" customHeight="1" x14ac:dyDescent="0.25">
      <c r="A351" s="61" t="s">
        <v>186</v>
      </c>
      <c r="B351" s="57">
        <v>51502.5</v>
      </c>
      <c r="C351" s="56" t="s">
        <v>6</v>
      </c>
      <c r="D351" s="26" t="s">
        <v>250</v>
      </c>
      <c r="G351" s="38"/>
      <c r="H351" s="38"/>
      <c r="I351" s="40"/>
    </row>
    <row r="352" spans="1:9" ht="26.25" customHeight="1" x14ac:dyDescent="0.25">
      <c r="A352" s="61" t="s">
        <v>187</v>
      </c>
      <c r="B352" s="57">
        <v>7000</v>
      </c>
      <c r="C352" s="58" t="s">
        <v>209</v>
      </c>
      <c r="D352" s="56" t="s">
        <v>216</v>
      </c>
      <c r="G352" s="38"/>
      <c r="H352" s="38"/>
      <c r="I352" s="40"/>
    </row>
    <row r="353" spans="1:9" ht="28.5" customHeight="1" x14ac:dyDescent="0.25">
      <c r="A353" s="61" t="s">
        <v>187</v>
      </c>
      <c r="B353" s="57">
        <v>693069</v>
      </c>
      <c r="C353" s="58" t="s">
        <v>209</v>
      </c>
      <c r="D353" s="56" t="s">
        <v>216</v>
      </c>
      <c r="G353" s="38"/>
      <c r="H353" s="38"/>
      <c r="I353" s="40"/>
    </row>
    <row r="354" spans="1:9" ht="18" customHeight="1" x14ac:dyDescent="0.25">
      <c r="A354" s="61" t="s">
        <v>187</v>
      </c>
      <c r="B354" s="57">
        <v>1360</v>
      </c>
      <c r="C354" s="56" t="s">
        <v>6</v>
      </c>
      <c r="D354" s="26" t="s">
        <v>250</v>
      </c>
      <c r="G354" s="38"/>
      <c r="H354" s="38"/>
      <c r="I354" s="40"/>
    </row>
    <row r="355" spans="1:9" ht="27.75" customHeight="1" x14ac:dyDescent="0.25">
      <c r="A355" s="61" t="s">
        <v>188</v>
      </c>
      <c r="B355" s="57">
        <v>50000</v>
      </c>
      <c r="C355" s="58" t="s">
        <v>209</v>
      </c>
      <c r="D355" s="56" t="s">
        <v>215</v>
      </c>
      <c r="G355" s="38"/>
      <c r="H355" s="38"/>
      <c r="I355" s="40"/>
    </row>
    <row r="356" spans="1:9" ht="18" customHeight="1" x14ac:dyDescent="0.25">
      <c r="A356" s="61" t="s">
        <v>188</v>
      </c>
      <c r="B356" s="57">
        <v>4970</v>
      </c>
      <c r="C356" s="56" t="s">
        <v>6</v>
      </c>
      <c r="D356" s="26" t="s">
        <v>250</v>
      </c>
      <c r="G356" s="38"/>
      <c r="H356" s="38"/>
      <c r="I356" s="40"/>
    </row>
    <row r="357" spans="1:9" ht="18" customHeight="1" x14ac:dyDescent="0.25">
      <c r="A357" s="61" t="s">
        <v>189</v>
      </c>
      <c r="B357" s="57">
        <v>1000</v>
      </c>
      <c r="C357" s="56" t="s">
        <v>6</v>
      </c>
      <c r="D357" s="56" t="s">
        <v>40</v>
      </c>
      <c r="G357" s="38"/>
      <c r="H357" s="38"/>
      <c r="I357" s="40"/>
    </row>
    <row r="358" spans="1:9" ht="18" customHeight="1" x14ac:dyDescent="0.25">
      <c r="A358" s="61" t="s">
        <v>190</v>
      </c>
      <c r="B358" s="57">
        <v>1460</v>
      </c>
      <c r="C358" s="56" t="s">
        <v>6</v>
      </c>
      <c r="D358" s="26" t="s">
        <v>250</v>
      </c>
      <c r="G358" s="38"/>
      <c r="H358" s="38"/>
      <c r="I358" s="40"/>
    </row>
    <row r="359" spans="1:9" ht="18" customHeight="1" x14ac:dyDescent="0.25">
      <c r="A359" s="61" t="s">
        <v>191</v>
      </c>
      <c r="B359" s="57">
        <v>12920</v>
      </c>
      <c r="C359" s="56" t="s">
        <v>6</v>
      </c>
      <c r="D359" s="26" t="s">
        <v>250</v>
      </c>
      <c r="G359" s="38"/>
      <c r="H359" s="38"/>
      <c r="I359" s="40"/>
    </row>
    <row r="360" spans="1:9" ht="18" customHeight="1" x14ac:dyDescent="0.25">
      <c r="A360" s="61" t="s">
        <v>191</v>
      </c>
      <c r="B360" s="57">
        <v>57670804</v>
      </c>
      <c r="C360" s="56" t="s">
        <v>5</v>
      </c>
      <c r="D360" s="56" t="s">
        <v>97</v>
      </c>
      <c r="G360" s="38"/>
      <c r="H360" s="38"/>
      <c r="I360" s="40"/>
    </row>
    <row r="361" spans="1:9" ht="31.5" customHeight="1" x14ac:dyDescent="0.25">
      <c r="A361" s="61" t="s">
        <v>192</v>
      </c>
      <c r="B361" s="57">
        <v>500000</v>
      </c>
      <c r="C361" s="58" t="s">
        <v>209</v>
      </c>
      <c r="D361" s="56" t="s">
        <v>217</v>
      </c>
      <c r="G361" s="38"/>
      <c r="H361" s="38"/>
      <c r="I361" s="40"/>
    </row>
    <row r="362" spans="1:9" ht="18" customHeight="1" x14ac:dyDescent="0.25">
      <c r="A362" s="61" t="s">
        <v>193</v>
      </c>
      <c r="B362" s="57">
        <v>4956</v>
      </c>
      <c r="C362" s="56" t="s">
        <v>6</v>
      </c>
      <c r="D362" s="26" t="s">
        <v>250</v>
      </c>
      <c r="G362" s="38"/>
      <c r="H362" s="38"/>
      <c r="I362" s="40"/>
    </row>
    <row r="363" spans="1:9" ht="18" customHeight="1" x14ac:dyDescent="0.25">
      <c r="A363" s="61" t="s">
        <v>194</v>
      </c>
      <c r="B363" s="57">
        <v>1962</v>
      </c>
      <c r="C363" s="56" t="s">
        <v>6</v>
      </c>
      <c r="D363" s="26" t="s">
        <v>250</v>
      </c>
      <c r="G363" s="38"/>
      <c r="H363" s="38"/>
      <c r="I363" s="40"/>
    </row>
    <row r="364" spans="1:9" ht="18" customHeight="1" x14ac:dyDescent="0.25">
      <c r="A364" s="61" t="s">
        <v>195</v>
      </c>
      <c r="B364" s="57">
        <v>980</v>
      </c>
      <c r="C364" s="56" t="s">
        <v>6</v>
      </c>
      <c r="D364" s="26" t="s">
        <v>250</v>
      </c>
      <c r="G364" s="38"/>
      <c r="H364" s="38"/>
      <c r="I364" s="40"/>
    </row>
    <row r="365" spans="1:9" ht="33.75" customHeight="1" x14ac:dyDescent="0.25">
      <c r="A365" s="61" t="s">
        <v>195</v>
      </c>
      <c r="B365" s="57">
        <v>3000000</v>
      </c>
      <c r="C365" s="58" t="s">
        <v>209</v>
      </c>
      <c r="D365" s="56" t="s">
        <v>228</v>
      </c>
      <c r="G365" s="38"/>
      <c r="H365" s="38"/>
      <c r="I365" s="40"/>
    </row>
    <row r="366" spans="1:9" ht="18" customHeight="1" x14ac:dyDescent="0.25">
      <c r="A366" s="61" t="s">
        <v>196</v>
      </c>
      <c r="B366" s="57">
        <v>480</v>
      </c>
      <c r="C366" s="56" t="s">
        <v>6</v>
      </c>
      <c r="D366" s="26" t="s">
        <v>250</v>
      </c>
      <c r="G366" s="38"/>
      <c r="H366" s="38"/>
      <c r="I366" s="40"/>
    </row>
    <row r="367" spans="1:9" ht="18" customHeight="1" x14ac:dyDescent="0.25">
      <c r="A367" s="61" t="s">
        <v>197</v>
      </c>
      <c r="B367" s="57">
        <v>4970</v>
      </c>
      <c r="C367" s="56" t="s">
        <v>6</v>
      </c>
      <c r="D367" s="26" t="s">
        <v>250</v>
      </c>
      <c r="G367" s="39"/>
      <c r="H367" s="39"/>
      <c r="I367" s="41"/>
    </row>
    <row r="368" spans="1:9" ht="33.75" customHeight="1" x14ac:dyDescent="0.25">
      <c r="A368" s="62">
        <v>43448</v>
      </c>
      <c r="B368" s="57">
        <v>875000</v>
      </c>
      <c r="C368" s="59" t="s">
        <v>5</v>
      </c>
      <c r="D368" s="56" t="s">
        <v>224</v>
      </c>
      <c r="G368" s="39"/>
      <c r="H368" s="39"/>
      <c r="I368" s="41"/>
    </row>
    <row r="369" spans="1:9" ht="30.75" customHeight="1" x14ac:dyDescent="0.25">
      <c r="A369" s="61" t="s">
        <v>198</v>
      </c>
      <c r="B369" s="57">
        <v>1960</v>
      </c>
      <c r="C369" s="56" t="s">
        <v>6</v>
      </c>
      <c r="D369" s="26" t="s">
        <v>250</v>
      </c>
      <c r="G369" s="39"/>
      <c r="H369" s="39"/>
      <c r="I369" s="41"/>
    </row>
    <row r="370" spans="1:9" ht="30.75" customHeight="1" x14ac:dyDescent="0.25">
      <c r="A370" s="61" t="s">
        <v>198</v>
      </c>
      <c r="B370" s="57">
        <v>150000</v>
      </c>
      <c r="C370" s="58" t="s">
        <v>225</v>
      </c>
      <c r="D370" s="56" t="s">
        <v>246</v>
      </c>
      <c r="G370" s="39"/>
      <c r="H370" s="39"/>
      <c r="I370" s="41"/>
    </row>
    <row r="371" spans="1:9" ht="18" customHeight="1" x14ac:dyDescent="0.25">
      <c r="A371" s="61" t="s">
        <v>199</v>
      </c>
      <c r="B371" s="57">
        <v>1000</v>
      </c>
      <c r="C371" s="56" t="s">
        <v>6</v>
      </c>
      <c r="D371" s="56" t="s">
        <v>253</v>
      </c>
      <c r="G371" s="39"/>
      <c r="H371" s="39"/>
      <c r="I371" s="41"/>
    </row>
    <row r="372" spans="1:9" ht="18" customHeight="1" x14ac:dyDescent="0.25">
      <c r="A372" s="61" t="s">
        <v>199</v>
      </c>
      <c r="B372" s="57">
        <v>200</v>
      </c>
      <c r="C372" s="56" t="s">
        <v>6</v>
      </c>
      <c r="D372" s="56" t="s">
        <v>252</v>
      </c>
      <c r="G372" s="39"/>
      <c r="H372" s="39"/>
      <c r="I372" s="41"/>
    </row>
    <row r="373" spans="1:9" ht="18" customHeight="1" x14ac:dyDescent="0.25">
      <c r="A373" s="61" t="s">
        <v>200</v>
      </c>
      <c r="B373" s="57">
        <v>18175</v>
      </c>
      <c r="C373" s="56" t="s">
        <v>6</v>
      </c>
      <c r="D373" s="26" t="s">
        <v>250</v>
      </c>
      <c r="G373" s="39"/>
      <c r="H373" s="39"/>
      <c r="I373" s="41"/>
    </row>
    <row r="374" spans="1:9" ht="18" customHeight="1" x14ac:dyDescent="0.25">
      <c r="A374" s="61" t="s">
        <v>201</v>
      </c>
      <c r="B374" s="57">
        <v>3690000</v>
      </c>
      <c r="C374" s="59" t="s">
        <v>5</v>
      </c>
      <c r="D374" s="54" t="s">
        <v>244</v>
      </c>
      <c r="G374" s="39"/>
      <c r="H374" s="39"/>
      <c r="I374" s="41"/>
    </row>
    <row r="375" spans="1:9" ht="18" customHeight="1" x14ac:dyDescent="0.25">
      <c r="A375" s="61" t="s">
        <v>201</v>
      </c>
      <c r="B375" s="57">
        <v>30000</v>
      </c>
      <c r="C375" s="59" t="s">
        <v>5</v>
      </c>
      <c r="D375" s="54" t="s">
        <v>244</v>
      </c>
      <c r="G375" s="39"/>
      <c r="H375" s="39"/>
      <c r="I375" s="41"/>
    </row>
    <row r="376" spans="1:9" ht="18" customHeight="1" x14ac:dyDescent="0.25">
      <c r="A376" s="61" t="s">
        <v>201</v>
      </c>
      <c r="B376" s="57">
        <v>2521</v>
      </c>
      <c r="C376" s="56" t="s">
        <v>6</v>
      </c>
      <c r="D376" s="26" t="s">
        <v>250</v>
      </c>
      <c r="G376" s="39"/>
      <c r="H376" s="39"/>
      <c r="I376" s="41"/>
    </row>
    <row r="377" spans="1:9" ht="18" customHeight="1" x14ac:dyDescent="0.25">
      <c r="A377" s="61" t="s">
        <v>201</v>
      </c>
      <c r="B377" s="57">
        <v>1000000</v>
      </c>
      <c r="C377" s="59" t="s">
        <v>5</v>
      </c>
      <c r="D377" s="56" t="s">
        <v>226</v>
      </c>
      <c r="G377" s="39"/>
      <c r="H377" s="39"/>
      <c r="I377" s="41"/>
    </row>
    <row r="378" spans="1:9" ht="18" customHeight="1" x14ac:dyDescent="0.25">
      <c r="A378" s="61" t="s">
        <v>202</v>
      </c>
      <c r="B378" s="57">
        <v>6592</v>
      </c>
      <c r="C378" s="56" t="s">
        <v>6</v>
      </c>
      <c r="D378" s="26" t="s">
        <v>250</v>
      </c>
      <c r="G378" s="39"/>
      <c r="H378" s="39"/>
      <c r="I378" s="41"/>
    </row>
    <row r="379" spans="1:9" ht="18" customHeight="1" x14ac:dyDescent="0.25">
      <c r="A379" s="61" t="s">
        <v>202</v>
      </c>
      <c r="B379" s="57">
        <v>5390000</v>
      </c>
      <c r="C379" s="59" t="s">
        <v>5</v>
      </c>
      <c r="D379" s="56" t="s">
        <v>247</v>
      </c>
      <c r="G379" s="39"/>
      <c r="H379" s="39"/>
      <c r="I379" s="41"/>
    </row>
    <row r="380" spans="1:9" ht="18" customHeight="1" x14ac:dyDescent="0.25">
      <c r="A380" s="61" t="s">
        <v>203</v>
      </c>
      <c r="B380" s="57">
        <v>2290</v>
      </c>
      <c r="C380" s="56" t="s">
        <v>6</v>
      </c>
      <c r="D380" s="26" t="s">
        <v>250</v>
      </c>
      <c r="G380" s="39"/>
      <c r="H380" s="39"/>
      <c r="I380" s="41"/>
    </row>
    <row r="381" spans="1:9" ht="18" customHeight="1" x14ac:dyDescent="0.25">
      <c r="A381" s="61" t="s">
        <v>203</v>
      </c>
      <c r="B381" s="57">
        <v>200000</v>
      </c>
      <c r="C381" s="59" t="s">
        <v>5</v>
      </c>
      <c r="D381" s="56" t="s">
        <v>260</v>
      </c>
      <c r="G381" s="39"/>
      <c r="H381" s="39"/>
      <c r="I381" s="41"/>
    </row>
    <row r="382" spans="1:9" ht="18" customHeight="1" x14ac:dyDescent="0.25">
      <c r="A382" s="61" t="s">
        <v>204</v>
      </c>
      <c r="B382" s="57">
        <v>1435</v>
      </c>
      <c r="C382" s="56" t="s">
        <v>6</v>
      </c>
      <c r="D382" s="26" t="s">
        <v>250</v>
      </c>
      <c r="G382" s="39"/>
      <c r="H382" s="39"/>
      <c r="I382" s="41"/>
    </row>
    <row r="383" spans="1:9" ht="18" customHeight="1" x14ac:dyDescent="0.25">
      <c r="A383" s="61" t="s">
        <v>205</v>
      </c>
      <c r="B383" s="57">
        <v>950</v>
      </c>
      <c r="C383" s="56" t="s">
        <v>6</v>
      </c>
      <c r="D383" s="56" t="s">
        <v>40</v>
      </c>
      <c r="G383" s="39"/>
      <c r="H383" s="39"/>
      <c r="I383" s="41"/>
    </row>
    <row r="384" spans="1:9" ht="18" customHeight="1" x14ac:dyDescent="0.25">
      <c r="A384" s="61" t="s">
        <v>205</v>
      </c>
      <c r="B384" s="57">
        <v>480</v>
      </c>
      <c r="C384" s="56" t="s">
        <v>6</v>
      </c>
      <c r="D384" s="26" t="s">
        <v>250</v>
      </c>
      <c r="G384" s="39"/>
      <c r="H384" s="39"/>
      <c r="I384" s="41"/>
    </row>
    <row r="385" spans="1:9" ht="30.75" customHeight="1" x14ac:dyDescent="0.25">
      <c r="A385" s="62">
        <v>43465</v>
      </c>
      <c r="B385" s="57">
        <v>918531.01</v>
      </c>
      <c r="C385" s="56" t="s">
        <v>239</v>
      </c>
      <c r="D385" s="56" t="s">
        <v>222</v>
      </c>
      <c r="G385" s="39"/>
      <c r="H385" s="39"/>
      <c r="I385" s="41"/>
    </row>
    <row r="386" spans="1:9" ht="36.75" customHeight="1" x14ac:dyDescent="0.25">
      <c r="A386" s="31"/>
      <c r="B386" s="15">
        <f>SUM(B11:B385)</f>
        <v>396398157.99000001</v>
      </c>
      <c r="C386" s="13" t="s">
        <v>33</v>
      </c>
      <c r="D386" s="13"/>
      <c r="G386" s="74"/>
      <c r="H386" s="75"/>
      <c r="I386" s="41"/>
    </row>
    <row r="387" spans="1:9" ht="35.25" customHeight="1" x14ac:dyDescent="0.25">
      <c r="A387" s="32"/>
      <c r="B387" s="21">
        <f>B10+B386-I38+Учредит.взносы!B15-Учредит.взносы!I27</f>
        <v>191623352.38000003</v>
      </c>
      <c r="C387" s="22" t="s">
        <v>218</v>
      </c>
      <c r="D387" s="22"/>
      <c r="G387" s="74"/>
      <c r="H387" s="75"/>
      <c r="I387" s="41"/>
    </row>
    <row r="388" spans="1:9" ht="18" customHeight="1" x14ac:dyDescent="0.25">
      <c r="C388" s="65"/>
      <c r="D388" s="65"/>
      <c r="G388" s="76"/>
      <c r="H388" s="77"/>
    </row>
    <row r="389" spans="1:9" ht="18" customHeight="1" x14ac:dyDescent="0.25">
      <c r="G389" s="77"/>
      <c r="H389" s="77"/>
    </row>
    <row r="390" spans="1:9" ht="18" customHeight="1" x14ac:dyDescent="0.25">
      <c r="A390" s="66"/>
      <c r="G390" s="77"/>
      <c r="H390" s="77"/>
    </row>
    <row r="392" spans="1:9" ht="18" customHeight="1" x14ac:dyDescent="0.25">
      <c r="A392" s="66"/>
    </row>
  </sheetData>
  <mergeCells count="15">
    <mergeCell ref="G19:H19"/>
    <mergeCell ref="G21:H21"/>
    <mergeCell ref="G26:H26"/>
    <mergeCell ref="G1:G7"/>
    <mergeCell ref="G12:H12"/>
    <mergeCell ref="G13:H13"/>
    <mergeCell ref="G14:H14"/>
    <mergeCell ref="G15:H15"/>
    <mergeCell ref="G18:H18"/>
    <mergeCell ref="G20:H20"/>
    <mergeCell ref="I9:I10"/>
    <mergeCell ref="G9:H10"/>
    <mergeCell ref="G11:H11"/>
    <mergeCell ref="G16:H16"/>
    <mergeCell ref="G17:H17"/>
  </mergeCells>
  <pageMargins left="0.45" right="0.45" top="0.5" bottom="0.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2"/>
  <sheetViews>
    <sheetView workbookViewId="0">
      <selection activeCell="M25" sqref="M25"/>
    </sheetView>
  </sheetViews>
  <sheetFormatPr defaultRowHeight="15" x14ac:dyDescent="0.25"/>
  <cols>
    <col min="1" max="1" width="15.42578125" customWidth="1"/>
    <col min="2" max="2" width="21" style="18" customWidth="1"/>
    <col min="3" max="3" width="35.28515625" customWidth="1"/>
    <col min="4" max="4" width="40" customWidth="1"/>
    <col min="5" max="5" width="5.7109375" customWidth="1"/>
    <col min="6" max="6" width="6" customWidth="1"/>
    <col min="7" max="7" width="26.42578125" customWidth="1"/>
    <col min="8" max="8" width="31.5703125" customWidth="1"/>
    <col min="9" max="9" width="21.7109375" customWidth="1"/>
    <col min="10" max="10" width="11.42578125" bestFit="1" customWidth="1"/>
  </cols>
  <sheetData>
    <row r="1" spans="1:10" x14ac:dyDescent="0.25">
      <c r="G1" s="3"/>
      <c r="H1" s="3"/>
    </row>
    <row r="2" spans="1:10" x14ac:dyDescent="0.25">
      <c r="G2" s="3"/>
      <c r="H2" s="3"/>
    </row>
    <row r="3" spans="1:10" x14ac:dyDescent="0.25">
      <c r="G3" s="3"/>
      <c r="H3" s="3"/>
    </row>
    <row r="4" spans="1:10" ht="15.75" x14ac:dyDescent="0.25">
      <c r="C4" s="1" t="s">
        <v>22</v>
      </c>
      <c r="G4" s="3"/>
      <c r="H4" s="1" t="s">
        <v>35</v>
      </c>
    </row>
    <row r="5" spans="1:10" ht="15.75" x14ac:dyDescent="0.25">
      <c r="C5" s="1" t="s">
        <v>125</v>
      </c>
      <c r="G5" s="3"/>
      <c r="H5" s="1" t="s">
        <v>125</v>
      </c>
    </row>
    <row r="6" spans="1:10" x14ac:dyDescent="0.25">
      <c r="G6" s="3"/>
    </row>
    <row r="7" spans="1:10" ht="15.75" x14ac:dyDescent="0.25">
      <c r="C7" s="1"/>
      <c r="D7" s="9"/>
      <c r="G7" s="3"/>
      <c r="H7" s="3"/>
      <c r="I7" s="1"/>
    </row>
    <row r="8" spans="1:10" x14ac:dyDescent="0.25">
      <c r="G8" s="3"/>
      <c r="H8" s="3"/>
    </row>
    <row r="9" spans="1:10" ht="30.75" customHeight="1" x14ac:dyDescent="0.25">
      <c r="A9" s="2" t="s">
        <v>0</v>
      </c>
      <c r="B9" s="19" t="s">
        <v>3</v>
      </c>
      <c r="C9" s="2" t="s">
        <v>1</v>
      </c>
      <c r="D9" s="2" t="s">
        <v>23</v>
      </c>
      <c r="G9" s="112" t="s">
        <v>13</v>
      </c>
      <c r="H9" s="112"/>
      <c r="I9" s="16" t="s">
        <v>34</v>
      </c>
    </row>
    <row r="10" spans="1:10" x14ac:dyDescent="0.25">
      <c r="A10" s="111" t="s">
        <v>227</v>
      </c>
      <c r="B10" s="110">
        <v>16987976</v>
      </c>
      <c r="C10" s="100" t="s">
        <v>24</v>
      </c>
      <c r="D10" s="5" t="s">
        <v>25</v>
      </c>
      <c r="G10" s="105" t="s">
        <v>14</v>
      </c>
      <c r="H10" s="105"/>
      <c r="I10" s="53">
        <f>6042391.19+3559187.88-9202+232456</f>
        <v>9824833.0700000003</v>
      </c>
    </row>
    <row r="11" spans="1:10" x14ac:dyDescent="0.25">
      <c r="A11" s="100"/>
      <c r="B11" s="105"/>
      <c r="C11" s="100"/>
      <c r="D11" s="5" t="s">
        <v>26</v>
      </c>
      <c r="G11" s="105" t="s">
        <v>15</v>
      </c>
      <c r="H11" s="105"/>
      <c r="I11" s="53">
        <f>722851.15+104087+1000+1000+199964+33991+977166.45+501064.96+80154+200+132729+734070.67</f>
        <v>3488278.23</v>
      </c>
    </row>
    <row r="12" spans="1:10" x14ac:dyDescent="0.25">
      <c r="A12" s="100"/>
      <c r="B12" s="105"/>
      <c r="C12" s="100"/>
      <c r="D12" s="5" t="s">
        <v>27</v>
      </c>
      <c r="G12" s="105" t="s">
        <v>16</v>
      </c>
      <c r="H12" s="105"/>
      <c r="I12" s="53">
        <f>40341+5955</f>
        <v>46296</v>
      </c>
    </row>
    <row r="13" spans="1:10" x14ac:dyDescent="0.25">
      <c r="A13" s="100"/>
      <c r="B13" s="105"/>
      <c r="C13" s="100"/>
      <c r="D13" s="5" t="s">
        <v>99</v>
      </c>
      <c r="G13" s="105" t="s">
        <v>266</v>
      </c>
      <c r="H13" s="105"/>
      <c r="I13" s="53">
        <v>115214</v>
      </c>
      <c r="J13" s="3"/>
    </row>
    <row r="14" spans="1:10" x14ac:dyDescent="0.25">
      <c r="A14" s="78">
        <v>43160</v>
      </c>
      <c r="B14" s="43">
        <v>1000000</v>
      </c>
      <c r="C14" s="42" t="s">
        <v>24</v>
      </c>
      <c r="D14" s="5" t="s">
        <v>107</v>
      </c>
      <c r="G14" s="105" t="s">
        <v>17</v>
      </c>
      <c r="H14" s="105"/>
      <c r="I14" s="53">
        <f>20420+74425</f>
        <v>94845</v>
      </c>
    </row>
    <row r="15" spans="1:10" x14ac:dyDescent="0.25">
      <c r="A15" s="4"/>
      <c r="B15" s="20">
        <f>SUM(B10:B14)</f>
        <v>17987976</v>
      </c>
      <c r="C15" s="17" t="s">
        <v>33</v>
      </c>
      <c r="D15" s="5"/>
      <c r="G15" s="105" t="s">
        <v>235</v>
      </c>
      <c r="H15" s="105"/>
      <c r="I15" s="53">
        <v>111600</v>
      </c>
    </row>
    <row r="16" spans="1:10" x14ac:dyDescent="0.25">
      <c r="G16" s="106" t="s">
        <v>240</v>
      </c>
      <c r="H16" s="106"/>
      <c r="I16" s="53">
        <v>12000</v>
      </c>
    </row>
    <row r="17" spans="7:9" x14ac:dyDescent="0.25">
      <c r="G17" s="106" t="s">
        <v>18</v>
      </c>
      <c r="H17" s="106"/>
      <c r="I17" s="53">
        <f>60781.29+30493.53+2000+1575.84</f>
        <v>94850.66</v>
      </c>
    </row>
    <row r="18" spans="7:9" x14ac:dyDescent="0.25">
      <c r="G18" s="105" t="s">
        <v>236</v>
      </c>
      <c r="H18" s="105"/>
      <c r="I18" s="53">
        <f>27990+19320</f>
        <v>47310</v>
      </c>
    </row>
    <row r="19" spans="7:9" ht="28.5" customHeight="1" x14ac:dyDescent="0.25">
      <c r="G19" s="107" t="s">
        <v>103</v>
      </c>
      <c r="H19" s="107"/>
      <c r="I19" s="53">
        <f>500000+76100</f>
        <v>576100</v>
      </c>
    </row>
    <row r="20" spans="7:9" x14ac:dyDescent="0.25">
      <c r="G20" s="106" t="s">
        <v>19</v>
      </c>
      <c r="H20" s="106"/>
      <c r="I20" s="53">
        <v>22000</v>
      </c>
    </row>
    <row r="21" spans="7:9" x14ac:dyDescent="0.25">
      <c r="G21" s="106" t="s">
        <v>241</v>
      </c>
      <c r="H21" s="106"/>
      <c r="I21" s="53">
        <f>18950+21500</f>
        <v>40450</v>
      </c>
    </row>
    <row r="22" spans="7:9" x14ac:dyDescent="0.25">
      <c r="G22" s="108" t="s">
        <v>237</v>
      </c>
      <c r="H22" s="109"/>
      <c r="I22" s="53">
        <v>110000</v>
      </c>
    </row>
    <row r="23" spans="7:9" x14ac:dyDescent="0.25">
      <c r="G23" s="106" t="s">
        <v>20</v>
      </c>
      <c r="H23" s="106"/>
      <c r="I23" s="27">
        <f>107561+23530</f>
        <v>131091</v>
      </c>
    </row>
    <row r="24" spans="7:9" x14ac:dyDescent="0.25">
      <c r="G24" s="106" t="s">
        <v>21</v>
      </c>
      <c r="H24" s="106"/>
      <c r="I24" s="53">
        <f>87170+1900550-27990+18800</f>
        <v>1978530</v>
      </c>
    </row>
    <row r="25" spans="7:9" x14ac:dyDescent="0.25">
      <c r="G25" s="106" t="s">
        <v>242</v>
      </c>
      <c r="H25" s="106"/>
      <c r="I25" s="53">
        <f>493378</f>
        <v>493378</v>
      </c>
    </row>
    <row r="26" spans="7:9" x14ac:dyDescent="0.25">
      <c r="G26" s="106" t="s">
        <v>234</v>
      </c>
      <c r="H26" s="106"/>
      <c r="I26" s="53">
        <f>62530</f>
        <v>62530</v>
      </c>
    </row>
    <row r="27" spans="7:9" x14ac:dyDescent="0.25">
      <c r="G27" s="104" t="s">
        <v>33</v>
      </c>
      <c r="H27" s="104"/>
      <c r="I27" s="11">
        <f>SUM(I10:I26)</f>
        <v>17249305.960000001</v>
      </c>
    </row>
    <row r="29" spans="7:9" x14ac:dyDescent="0.25">
      <c r="I29" s="3"/>
    </row>
    <row r="30" spans="7:9" x14ac:dyDescent="0.25">
      <c r="I30" s="3"/>
    </row>
    <row r="31" spans="7:9" x14ac:dyDescent="0.25">
      <c r="I31" s="3"/>
    </row>
    <row r="32" spans="7:9" x14ac:dyDescent="0.25">
      <c r="I32" s="3"/>
    </row>
  </sheetData>
  <mergeCells count="22">
    <mergeCell ref="C10:C13"/>
    <mergeCell ref="B10:B13"/>
    <mergeCell ref="A10:A13"/>
    <mergeCell ref="G9:H9"/>
    <mergeCell ref="G10:H10"/>
    <mergeCell ref="G11:H11"/>
    <mergeCell ref="G12:H12"/>
    <mergeCell ref="G13:H13"/>
    <mergeCell ref="G27:H27"/>
    <mergeCell ref="G14:H14"/>
    <mergeCell ref="G15:H15"/>
    <mergeCell ref="G16:H16"/>
    <mergeCell ref="G17:H17"/>
    <mergeCell ref="G18:H18"/>
    <mergeCell ref="G19:H19"/>
    <mergeCell ref="G20:H20"/>
    <mergeCell ref="G21:H21"/>
    <mergeCell ref="G23:H23"/>
    <mergeCell ref="G24:H24"/>
    <mergeCell ref="G25:H25"/>
    <mergeCell ref="G26:H26"/>
    <mergeCell ref="G22:H2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Поступл. и расх</vt:lpstr>
      <vt:lpstr>Учредит.взносы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Владелец</cp:lastModifiedBy>
  <cp:lastPrinted>2019-01-16T06:33:53Z</cp:lastPrinted>
  <dcterms:created xsi:type="dcterms:W3CDTF">2017-03-16T03:42:25Z</dcterms:created>
  <dcterms:modified xsi:type="dcterms:W3CDTF">2019-02-11T09:44:58Z</dcterms:modified>
</cp:coreProperties>
</file>